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1E21144C-E843-465E-8BAD-79643762E667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はじめに" sheetId="1" r:id="rId1"/>
    <sheet name="4-1 2つの変数の関係" sheetId="2" r:id="rId2"/>
    <sheet name="4-2 層別散布図" sheetId="3" r:id="rId3"/>
    <sheet name="4-3 相関係数" sheetId="4" r:id="rId4"/>
    <sheet name="4-4 注意点" sheetId="5" r:id="rId5"/>
    <sheet name="4-5 相関と因果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2" i="4" l="1"/>
  <c r="K11" i="4"/>
  <c r="K10" i="4"/>
  <c r="K9" i="4"/>
  <c r="K8" i="4"/>
  <c r="K15" i="4"/>
  <c r="H8" i="6"/>
  <c r="H7" i="6"/>
  <c r="H6" i="6"/>
  <c r="H9" i="5"/>
  <c r="H8" i="5"/>
  <c r="D16" i="4"/>
  <c r="F10" i="4" s="1"/>
  <c r="C16" i="4"/>
  <c r="E6" i="4" s="1"/>
  <c r="K18" i="4"/>
  <c r="F15" i="4"/>
  <c r="F14" i="4"/>
  <c r="F13" i="4"/>
  <c r="M7" i="3"/>
  <c r="L7" i="3"/>
  <c r="K7" i="3"/>
  <c r="J7" i="3"/>
  <c r="I7" i="3"/>
  <c r="M6" i="3"/>
  <c r="L6" i="3"/>
  <c r="K6" i="3"/>
  <c r="J6" i="3"/>
  <c r="I6" i="3"/>
  <c r="C39" i="2"/>
  <c r="C38" i="2"/>
  <c r="C37" i="2"/>
  <c r="F13" i="2"/>
  <c r="F12" i="2"/>
  <c r="F11" i="2"/>
  <c r="F10" i="2"/>
  <c r="F9" i="2"/>
  <c r="F8" i="2"/>
  <c r="M12" i="4"/>
  <c r="M6" i="4"/>
  <c r="M11" i="4"/>
  <c r="M9" i="4"/>
  <c r="M7" i="4"/>
  <c r="M10" i="4"/>
  <c r="M18" i="4"/>
  <c r="M15" i="4"/>
  <c r="M8" i="4"/>
  <c r="F6" i="4" l="1"/>
  <c r="F7" i="4"/>
  <c r="F12" i="4"/>
  <c r="K7" i="4"/>
  <c r="F8" i="4"/>
  <c r="E10" i="4"/>
  <c r="G10" i="4" s="1"/>
  <c r="F11" i="4"/>
  <c r="F9" i="4"/>
  <c r="G6" i="4"/>
  <c r="E12" i="4"/>
  <c r="E13" i="4"/>
  <c r="E8" i="4"/>
  <c r="K6" i="4"/>
  <c r="E9" i="4"/>
  <c r="E15" i="4"/>
  <c r="E7" i="4"/>
  <c r="E11" i="4"/>
  <c r="E14" i="4"/>
  <c r="G14" i="4" l="1"/>
  <c r="G11" i="4"/>
  <c r="G7" i="4"/>
  <c r="G15" i="4"/>
  <c r="G9" i="4"/>
  <c r="G8" i="4"/>
  <c r="G13" i="4"/>
  <c r="G12" i="4"/>
  <c r="G16" i="4" l="1"/>
</calcChain>
</file>

<file path=xl/sharedStrings.xml><?xml version="1.0" encoding="utf-8"?>
<sst xmlns="http://schemas.openxmlformats.org/spreadsheetml/2006/main" count="182" uniqueCount="153">
  <si>
    <t>本ファイルの内容</t>
  </si>
  <si>
    <t>使い方</t>
  </si>
  <si>
    <t>シートの下部には、グラフ作成手順や注意点をまとめてあります。</t>
  </si>
  <si>
    <t>https://www.transparently.jp/stats3/</t>
  </si>
  <si>
    <t>性別</t>
  </si>
  <si>
    <t>年代</t>
  </si>
  <si>
    <t>購入あり</t>
  </si>
  <si>
    <t>購入なし</t>
  </si>
  <si>
    <t>合計</t>
  </si>
  <si>
    <t>男性</t>
  </si>
  <si>
    <t>女性</t>
  </si>
  <si>
    <t>X</t>
  </si>
  <si>
    <t>正の相関</t>
  </si>
  <si>
    <t>無相関</t>
  </si>
  <si>
    <t>負の相関</t>
  </si>
  <si>
    <t>性別で塗り分けると、男女ごとの傾向が浮かび上がる</t>
  </si>
  <si>
    <t>グループ</t>
  </si>
  <si>
    <t>人数</t>
  </si>
  <si>
    <t>身長平均</t>
  </si>
  <si>
    <t>身長標準偏差</t>
  </si>
  <si>
    <t>タイム平均</t>
  </si>
  <si>
    <t>タイム標準偏差</t>
  </si>
  <si>
    <t>女子</t>
  </si>
  <si>
    <t>男子</t>
  </si>
  <si>
    <t>層別散布図の作成手順</t>
  </si>
  <si>
    <t>②グラフを右クリック → データの選択 → 追加</t>
  </si>
  <si>
    <t>偏差→偏差の積→共分散→相関係数の流れ</t>
  </si>
  <si>
    <t>番号</t>
  </si>
  <si>
    <t>偏差の積</t>
  </si>
  <si>
    <t>ステップ</t>
  </si>
  <si>
    <t>計算</t>
  </si>
  <si>
    <t>値</t>
  </si>
  <si>
    <t>AVERAGE</t>
  </si>
  <si>
    <t>一発計算</t>
  </si>
  <si>
    <t>ポイント</t>
  </si>
  <si>
    <t>Y</t>
  </si>
  <si>
    <t>種類</t>
  </si>
  <si>
    <t>計算対象</t>
  </si>
  <si>
    <t>相関係数</t>
  </si>
  <si>
    <t>通常データ</t>
  </si>
  <si>
    <t>外れ値</t>
  </si>
  <si>
    <t>月</t>
  </si>
  <si>
    <t>水難事故件数</t>
  </si>
  <si>
    <t>変数の組み合わせ</t>
  </si>
  <si>
    <t>解釈</t>
  </si>
  <si>
    <t>読み取れること</t>
  </si>
  <si>
    <t>アイス売上と水難事故には強い正の相関が出る</t>
  </si>
  <si>
    <t>→ 相関係数が高くても、それだけで因果関係があるとは限らない</t>
  </si>
  <si>
    <t>因果に近づくためのプロセス</t>
  </si>
  <si>
    <t>①散布図と相関係数で関係性を観察</t>
  </si>
  <si>
    <t>④それでも残る関係性なら、因果関係の仮説に近づく</t>
  </si>
  <si>
    <t>統計検定3級 学習講座 Chapter 4</t>
  </si>
  <si>
    <t>4-1 2つの変数の関係</t>
  </si>
  <si>
    <t>多重クロス集計表と、3パターンの相関を散布図で確認</t>
  </si>
  <si>
    <t>4-2 層別散布図</t>
  </si>
  <si>
    <t>中学生100人の身長と50m走タイム。男女で塗り分け</t>
  </si>
  <si>
    <t>4-3 相関係数</t>
  </si>
  <si>
    <t>偏差→共分散→相関係数の4ステップとCORREL関数の比較</t>
  </si>
  <si>
    <t>4-4 相関係数の注意点</t>
  </si>
  <si>
    <t>外れ値あり/なしで相関係数が劇的に変わる例</t>
  </si>
  <si>
    <t>4-5 相関と因果</t>
  </si>
  <si>
    <t>疑似相関のサンプル(アイス・水難・気温)</t>
  </si>
  <si>
    <t>各シートはWebの本文と対応しています。本文を読んだあとに、対応するシートで手を動かしてください。</t>
  </si>
  <si>
    <t>© Transparently / 榊 裕次郎</t>
  </si>
  <si>
    <t>4-5 相関と因果 - 疑似相関のサンプル</t>
  </si>
  <si>
    <t>アイス売上・水難事故・気温の3変数で疑似相関を確認</t>
  </si>
  <si>
    <t>月の平均気温(℃)</t>
  </si>
  <si>
    <t>アイス売上(万円)</t>
  </si>
  <si>
    <t>1月</t>
  </si>
  <si>
    <t>アイス売上 × 水難事故</t>
  </si>
  <si>
    <t>強い正の相関(疑似相関)</t>
  </si>
  <si>
    <t>2月</t>
  </si>
  <si>
    <t>気温 × アイス売上</t>
  </si>
  <si>
    <t>強い正の相関(因果に近い)</t>
  </si>
  <si>
    <t>3月</t>
  </si>
  <si>
    <t>気温 × 水難事故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</si>
  <si>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</si>
  <si>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</si>
  <si>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</si>
  <si>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</si>
  <si>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</si>
  <si>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</si>
  <si>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</si>
  <si>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</si>
  <si>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</si>
  <si>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でも「アイスを食べると水難事故が起きる」わけではない(因果ではない)</t>
  </si>
  <si>
    <t>両者の裏に「気温」という第3の変数(共通の原因)が隠れている</t>
  </si>
  <si>
    <t>②別のデータで再現性を確認(他の年・他の地域・他の業界)</t>
  </si>
  <si>
    <t>③第3の変数を疑い、層別で検証</t>
  </si>
  <si>
    <t>4-4 相関係数の注意点 - 外れ値1点で結果が変わる</t>
  </si>
  <si>
    <t>外れ値あり/なし、層別あり/なしで相関係数を比較</t>
  </si>
  <si>
    <t>【A】外れ値の影響(15点+1点)</t>
  </si>
  <si>
    <t>外れ値なし(15点)</t>
  </si>
  <si>
    <t>外れ値あり(16点)</t>
  </si>
  <si>
    <t>16番目のデータ(X=20, Y=200)は明らかに外れ値</t>
  </si>
  <si>
    <t>外れ値1点が入るだけで相関係数の値が大きく変わる</t>
  </si>
  <si>
    <t>→ CORREL関数の値だけで判断せず、必ず散布図を描いて確認する</t>
  </si>
  <si>
    <t>外れ値の原因(測定ミス・例外的事象・本物の特異値)を確認してから対応</t>
  </si>
  <si>
    <t>4-3 相関係数 - 4ステップで計算してCORRELと一致を確認</t>
  </si>
  <si>
    <t>X(勉強時間)</t>
  </si>
  <si>
    <t>Y(テスト点数)</t>
  </si>
  <si>
    <t>Xの偏差</t>
  </si>
  <si>
    <t>Yの偏差</t>
  </si>
  <si>
    <t>CORREL関数</t>
  </si>
  <si>
    <t>一発計算CORREL</t>
  </si>
  <si>
    <t>平均/合計</t>
  </si>
  <si>
    <t>4ステップの計算結果(⑦)とCORREL関数の値が一致することを確認</t>
  </si>
  <si>
    <t>相関係数は必ず-1～+1の範囲に収まる</t>
  </si>
  <si>
    <t>符号は方向(プラス=正、マイナス=負)、絶対値は強さを示す</t>
  </si>
  <si>
    <t>4-2 層別散布図 - 中学生100人の身長と50m走タイム</t>
  </si>
  <si>
    <t>女子-身長(cm)</t>
  </si>
  <si>
    <t>女子-タイム(秒)</t>
  </si>
  <si>
    <t>男子-身長(cm)</t>
  </si>
  <si>
    <t>男子-タイム(秒)</t>
  </si>
  <si>
    <t>①B5:C55を選択 → 挿入 → 散布図(マーカーのみ)</t>
  </si>
  <si>
    <t>4-1 2つの変数の関係 - 多重クロス集計と3つの相関</t>
  </si>
  <si>
    <t>性別×年代×購入有無のクロス集計＋相関の3パターン用データ</t>
  </si>
  <si>
    <t>【A】多重クロス集計表</t>
  </si>
  <si>
    <t>20代</t>
  </si>
  <si>
    <t>30代</t>
  </si>
  <si>
    <t>40代</t>
  </si>
  <si>
    <t>【B】3つの相関パターン用データ(15点ずつ)</t>
  </si>
  <si>
    <t>Y(正の相関)</t>
  </si>
  <si>
    <t>Y(無相関)</t>
  </si>
  <si>
    <t>Y(負の相関)</t>
  </si>
  <si>
    <t>③系列名:男子、X:E6:E55、Y:F6:F55を指定（タイトルは入れない）</t>
    <rPh sb="34" eb="35">
      <t>イ</t>
    </rPh>
    <phoneticPr fontId="10"/>
  </si>
  <si>
    <t>→ 真っ白になったらグラフスタイルを何かクリックしてください</t>
    <rPh sb="2" eb="3">
      <t>マ</t>
    </rPh>
    <rPh sb="4" eb="5">
      <t>シロ</t>
    </rPh>
    <rPh sb="18" eb="19">
      <t>ナニ</t>
    </rPh>
    <phoneticPr fontId="10"/>
  </si>
  <si>
    <t>参考：CORREL関数で相関係数を計算　(4-3 で説明)</t>
    <rPh sb="26" eb="28">
      <t>セツメイ</t>
    </rPh>
    <phoneticPr fontId="10"/>
  </si>
  <si>
    <t>正の相関：B19:C33を選択 → 挿入 → 散布図</t>
  </si>
  <si>
    <t>無相関：B19:B33とD18:D33を選択 → 散布図</t>
  </si>
  <si>
    <t>負の相関：B19:B33とE18:E33を選択 → 散布図</t>
  </si>
  <si>
    <t>グラフ作成</t>
    <phoneticPr fontId="10"/>
  </si>
  <si>
    <t>クロス集計：B7:E13を選択 → 挿入 → 縦棒グラフ(積み上げ縦棒) 行列を入れ替え</t>
    <rPh sb="37" eb="39">
      <t>ギョウレツ</t>
    </rPh>
    <rPh sb="40" eb="41">
      <t>イ</t>
    </rPh>
    <rPh sb="42" eb="43">
      <t>カ</t>
    </rPh>
    <phoneticPr fontId="10"/>
  </si>
  <si>
    <t>ピボットテーブル作成</t>
    <rPh sb="8" eb="10">
      <t>サクセイ</t>
    </rPh>
    <phoneticPr fontId="10"/>
  </si>
  <si>
    <t>B7:E13まで選択し、挿入→ピボットテーブル</t>
    <rPh sb="8" eb="10">
      <t>センタク</t>
    </rPh>
    <rPh sb="12" eb="14">
      <t>ソウニュウ</t>
    </rPh>
    <phoneticPr fontId="10"/>
  </si>
  <si>
    <t>新規ワークシートに出力</t>
    <rPh sb="0" eb="2">
      <t>シンキ</t>
    </rPh>
    <rPh sb="9" eb="11">
      <t>シュツリョク</t>
    </rPh>
    <phoneticPr fontId="10"/>
  </si>
  <si>
    <t>行ラベルに性別・年代　値フィールドに購入あり・なしを入れる</t>
    <rPh sb="0" eb="1">
      <t>ギョウ</t>
    </rPh>
    <rPh sb="5" eb="7">
      <t>セイベツ</t>
    </rPh>
    <rPh sb="8" eb="10">
      <t>ネンダイ</t>
    </rPh>
    <rPh sb="11" eb="12">
      <t>アタイ</t>
    </rPh>
    <rPh sb="18" eb="20">
      <t>コウニュウ</t>
    </rPh>
    <rPh sb="26" eb="27">
      <t>イ</t>
    </rPh>
    <phoneticPr fontId="10"/>
  </si>
  <si>
    <t>ピポットテーブルのデザインより、見やすいデザインを作成</t>
    <rPh sb="16" eb="17">
      <t>ミ</t>
    </rPh>
    <rPh sb="25" eb="27">
      <t>サクセイ</t>
    </rPh>
    <phoneticPr fontId="10"/>
  </si>
  <si>
    <t>第4章 2変数データの分析 - Excel補助資料</t>
    <rPh sb="21" eb="25">
      <t>ホジョシリョウ</t>
    </rPh>
    <phoneticPr fontId="10"/>
  </si>
  <si>
    <t>共分散</t>
    <rPh sb="0" eb="3">
      <t>キョウブンサン</t>
    </rPh>
    <phoneticPr fontId="10"/>
  </si>
  <si>
    <t>COVARIANCE関数</t>
    <phoneticPr fontId="10"/>
  </si>
  <si>
    <t>→ 女子と男子が違う色で表示される ※ 軸はそれぞれ調整してください</t>
    <rPh sb="20" eb="21">
      <t>ジク</t>
    </rPh>
    <rPh sb="26" eb="28">
      <t>チョウセイ</t>
    </rPh>
    <phoneticPr fontId="10"/>
  </si>
  <si>
    <t>STDEV.P</t>
    <phoneticPr fontId="10"/>
  </si>
  <si>
    <t>① X平均</t>
    <phoneticPr fontId="10"/>
  </si>
  <si>
    <t>② Y平均</t>
    <phoneticPr fontId="10"/>
  </si>
  <si>
    <t>③ Xの標準偏差</t>
    <rPh sb="4" eb="8">
      <t>ヒョウジュンヘンサ</t>
    </rPh>
    <phoneticPr fontId="10"/>
  </si>
  <si>
    <t>④ Yの標準偏差</t>
    <rPh sb="4" eb="6">
      <t>ヒョウジュン</t>
    </rPh>
    <rPh sb="6" eb="8">
      <t>ヘンサ</t>
    </rPh>
    <phoneticPr fontId="10"/>
  </si>
  <si>
    <t>⑤ XとYの偏差の積</t>
    <rPh sb="6" eb="8">
      <t>ヘンサ</t>
    </rPh>
    <rPh sb="9" eb="10">
      <t>セキ</t>
    </rPh>
    <phoneticPr fontId="10"/>
  </si>
  <si>
    <t>⑥ ⑤÷XまたはYのデータ件数</t>
    <rPh sb="13" eb="15">
      <t>ケンスウ</t>
    </rPh>
    <phoneticPr fontId="10"/>
  </si>
  <si>
    <t>⑦ ⑤÷（③×④）</t>
    <phoneticPr fontId="10"/>
  </si>
  <si>
    <t>相関係数</t>
    <rPh sb="0" eb="4">
      <t>ソウカンケイスウ</t>
    </rPh>
    <phoneticPr fontId="10"/>
  </si>
  <si>
    <t>一発計算COVARIANCE.P</t>
    <phoneticPr fontId="10"/>
  </si>
  <si>
    <t>偏差の積の合計</t>
    <rPh sb="0" eb="2">
      <t>ヘンサ</t>
    </rPh>
    <rPh sb="3" eb="4">
      <t>セキ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</si>
</sst>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000"/>
    <numFmt numFmtId="178" formatCode="_ * #,##0.00_ ;_ * \-#,##0.00_ ;_ * &quot;-&quot;_ ;_ @_ "/>
  </numFmts>
  <fonts count="17" x14ac:knownFonts="1">
    <font>
      <sz val="11"/>
      <color theme="1"/>
      <name val="Calibri"/>
      <family val="2"/>
      <charset val="1"/>
    </font>
    <font>
      <sz val="10"/>
      <name val="Arial"/>
    </font>
    <font>
      <b/>
      <sz val="18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b/>
      <sz val="9"/>
      <color rgb="FFFFFFFF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indexed="63"/>
      <name val="メイリオ"/>
      <family val="3"/>
      <charset val="128"/>
    </font>
    <font>
      <sz val="10"/>
      <color rgb="FF6B6B6B"/>
      <name val="メイリオ"/>
      <family val="3"/>
      <charset val="128"/>
    </font>
    <font>
      <sz val="10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8" fontId="4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3" fontId="8" fillId="4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2" width="28" style="7" customWidth="1"/>
    <col min="3" max="3" width="70" style="7" customWidth="1"/>
    <col min="4" max="16384" width="8.7109375" style="7"/>
  </cols>
  <sheetData>
    <row r="1" spans="2:3" ht="18.75" customHeight="1" x14ac:dyDescent="0.25"/>
    <row r="2" spans="2:3" ht="30" customHeight="1" x14ac:dyDescent="0.25">
      <c r="B2" s="4" t="s">
        <v>138</v>
      </c>
    </row>
    <row r="3" spans="2:3" ht="18.75" customHeight="1" x14ac:dyDescent="0.25">
      <c r="B3" s="10" t="s">
        <v>51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5" t="s">
        <v>0</v>
      </c>
    </row>
    <row r="7" spans="2:3" ht="18.75" customHeight="1" x14ac:dyDescent="0.25"/>
    <row r="8" spans="2:3" ht="18.75" customHeight="1" x14ac:dyDescent="0.25">
      <c r="B8" s="1" t="s">
        <v>52</v>
      </c>
      <c r="C8" s="6" t="s">
        <v>53</v>
      </c>
    </row>
    <row r="9" spans="2:3" ht="18.75" customHeight="1" x14ac:dyDescent="0.25">
      <c r="B9" s="1" t="s">
        <v>54</v>
      </c>
      <c r="C9" s="6" t="s">
        <v>55</v>
      </c>
    </row>
    <row r="10" spans="2:3" ht="18.75" customHeight="1" x14ac:dyDescent="0.25">
      <c r="B10" s="1" t="s">
        <v>56</v>
      </c>
      <c r="C10" s="6" t="s">
        <v>57</v>
      </c>
    </row>
    <row r="11" spans="2:3" ht="18.75" customHeight="1" x14ac:dyDescent="0.25">
      <c r="B11" s="1" t="s">
        <v>58</v>
      </c>
      <c r="C11" s="6" t="s">
        <v>59</v>
      </c>
    </row>
    <row r="12" spans="2:3" ht="18.75" customHeight="1" x14ac:dyDescent="0.25">
      <c r="B12" s="1" t="s">
        <v>60</v>
      </c>
      <c r="C12" s="6" t="s">
        <v>61</v>
      </c>
    </row>
    <row r="13" spans="2:3" ht="18.75" customHeight="1" x14ac:dyDescent="0.25"/>
    <row r="14" spans="2:3" ht="18.75" customHeight="1" x14ac:dyDescent="0.25">
      <c r="B14" s="5" t="s">
        <v>1</v>
      </c>
    </row>
    <row r="15" spans="2:3" ht="18.75" customHeight="1" x14ac:dyDescent="0.25">
      <c r="B15" s="6" t="s">
        <v>62</v>
      </c>
    </row>
    <row r="16" spans="2:3" ht="18.75" customHeight="1" x14ac:dyDescent="0.25">
      <c r="B16" s="6" t="s">
        <v>2</v>
      </c>
    </row>
    <row r="17" spans="2:2" ht="18.75" customHeight="1" x14ac:dyDescent="0.25"/>
    <row r="18" spans="2:2" ht="18.75" customHeight="1" x14ac:dyDescent="0.25"/>
    <row r="19" spans="2:2" ht="18.75" customHeight="1" x14ac:dyDescent="0.25">
      <c r="B19" s="10" t="s">
        <v>63</v>
      </c>
    </row>
    <row r="20" spans="2:2" ht="18.75" customHeight="1" x14ac:dyDescent="0.25">
      <c r="B20" s="11" t="s">
        <v>3</v>
      </c>
    </row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0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6" width="14.7109375" style="7" customWidth="1"/>
    <col min="7" max="16384" width="8.7109375" style="7"/>
  </cols>
  <sheetData>
    <row r="1" spans="1:8" ht="18.75" customHeight="1" x14ac:dyDescent="0.25">
      <c r="A1" s="9"/>
    </row>
    <row r="2" spans="1:8" ht="30" customHeight="1" x14ac:dyDescent="0.25">
      <c r="B2" s="2" t="s">
        <v>115</v>
      </c>
    </row>
    <row r="3" spans="1:8" ht="18.75" customHeight="1" x14ac:dyDescent="0.25">
      <c r="B3" s="10" t="s">
        <v>116</v>
      </c>
    </row>
    <row r="4" spans="1:8" ht="18.75" customHeight="1" x14ac:dyDescent="0.25"/>
    <row r="5" spans="1:8" ht="18.75" customHeight="1" x14ac:dyDescent="0.25">
      <c r="B5" s="3" t="s">
        <v>117</v>
      </c>
    </row>
    <row r="6" spans="1:8" ht="18.75" customHeight="1" x14ac:dyDescent="0.25">
      <c r="B6" s="3"/>
    </row>
    <row r="7" spans="1:8" ht="18.75" customHeight="1" x14ac:dyDescent="0.25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H7" s="3" t="s">
        <v>133</v>
      </c>
    </row>
    <row r="8" spans="1:8" ht="18.75" customHeight="1" x14ac:dyDescent="0.25">
      <c r="B8" s="14" t="s">
        <v>9</v>
      </c>
      <c r="C8" s="14" t="s">
        <v>118</v>
      </c>
      <c r="D8" s="14">
        <v>15</v>
      </c>
      <c r="E8" s="14">
        <v>35</v>
      </c>
      <c r="F8" s="14">
        <f t="shared" ref="F8:F13" si="0">SUM(D8:E8)</f>
        <v>50</v>
      </c>
      <c r="H8" s="12" t="s">
        <v>134</v>
      </c>
    </row>
    <row r="9" spans="1:8" ht="18.75" customHeight="1" x14ac:dyDescent="0.25">
      <c r="B9" s="14" t="s">
        <v>9</v>
      </c>
      <c r="C9" s="14" t="s">
        <v>119</v>
      </c>
      <c r="D9" s="14">
        <v>22</v>
      </c>
      <c r="E9" s="14">
        <v>28</v>
      </c>
      <c r="F9" s="14">
        <f t="shared" si="0"/>
        <v>50</v>
      </c>
      <c r="H9" s="12" t="s">
        <v>135</v>
      </c>
    </row>
    <row r="10" spans="1:8" ht="18.75" customHeight="1" x14ac:dyDescent="0.25">
      <c r="B10" s="14" t="s">
        <v>9</v>
      </c>
      <c r="C10" s="14" t="s">
        <v>120</v>
      </c>
      <c r="D10" s="14">
        <v>18</v>
      </c>
      <c r="E10" s="14">
        <v>32</v>
      </c>
      <c r="F10" s="14">
        <f t="shared" si="0"/>
        <v>50</v>
      </c>
      <c r="H10" s="12" t="s">
        <v>136</v>
      </c>
    </row>
    <row r="11" spans="1:8" ht="18.75" customHeight="1" x14ac:dyDescent="0.25">
      <c r="B11" s="14" t="s">
        <v>10</v>
      </c>
      <c r="C11" s="14" t="s">
        <v>118</v>
      </c>
      <c r="D11" s="14">
        <v>28</v>
      </c>
      <c r="E11" s="14">
        <v>22</v>
      </c>
      <c r="F11" s="14">
        <f t="shared" si="0"/>
        <v>50</v>
      </c>
      <c r="H11" s="12" t="s">
        <v>137</v>
      </c>
    </row>
    <row r="12" spans="1:8" ht="18.75" customHeight="1" x14ac:dyDescent="0.25">
      <c r="B12" s="14" t="s">
        <v>10</v>
      </c>
      <c r="C12" s="14" t="s">
        <v>119</v>
      </c>
      <c r="D12" s="14">
        <v>32</v>
      </c>
      <c r="E12" s="14">
        <v>18</v>
      </c>
      <c r="F12" s="14">
        <f t="shared" si="0"/>
        <v>50</v>
      </c>
    </row>
    <row r="13" spans="1:8" ht="18.75" customHeight="1" x14ac:dyDescent="0.25">
      <c r="B13" s="14" t="s">
        <v>10</v>
      </c>
      <c r="C13" s="14" t="s">
        <v>120</v>
      </c>
      <c r="D13" s="14">
        <v>25</v>
      </c>
      <c r="E13" s="14">
        <v>25</v>
      </c>
      <c r="F13" s="14">
        <f t="shared" si="0"/>
        <v>50</v>
      </c>
    </row>
    <row r="14" spans="1:8" ht="18.75" customHeight="1" x14ac:dyDescent="0.25"/>
    <row r="15" spans="1:8" ht="18.75" customHeight="1" x14ac:dyDescent="0.25"/>
    <row r="16" spans="1:8" ht="18.75" customHeight="1" x14ac:dyDescent="0.25">
      <c r="B16" s="3" t="s">
        <v>121</v>
      </c>
    </row>
    <row r="17" spans="2:5" ht="18.75" customHeight="1" x14ac:dyDescent="0.25">
      <c r="B17" s="3"/>
    </row>
    <row r="18" spans="2:5" ht="18.75" customHeight="1" x14ac:dyDescent="0.25">
      <c r="B18" s="13" t="s">
        <v>11</v>
      </c>
      <c r="C18" s="13" t="s">
        <v>122</v>
      </c>
      <c r="D18" s="13" t="s">
        <v>123</v>
      </c>
      <c r="E18" s="13" t="s">
        <v>124</v>
      </c>
    </row>
    <row r="19" spans="2:5" ht="18.75" customHeight="1" x14ac:dyDescent="0.25">
      <c r="B19" s="14">
        <v>1</v>
      </c>
      <c r="C19" s="14">
        <v>1.6</v>
      </c>
      <c r="D19" s="14">
        <v>19.600000000000001</v>
      </c>
      <c r="E19" s="14">
        <v>30.7</v>
      </c>
    </row>
    <row r="20" spans="2:5" ht="18.75" customHeight="1" x14ac:dyDescent="0.25">
      <c r="B20" s="14">
        <v>2</v>
      </c>
      <c r="C20" s="14">
        <v>4.8</v>
      </c>
      <c r="D20" s="14">
        <v>28.5</v>
      </c>
      <c r="E20" s="14">
        <v>26.7</v>
      </c>
    </row>
    <row r="21" spans="2:5" ht="18.75" customHeight="1" x14ac:dyDescent="0.25">
      <c r="B21" s="14">
        <v>3</v>
      </c>
      <c r="C21" s="14">
        <v>5.7</v>
      </c>
      <c r="D21" s="14">
        <v>18.2</v>
      </c>
      <c r="E21" s="14">
        <v>27.4</v>
      </c>
    </row>
    <row r="22" spans="2:5" ht="18.75" customHeight="1" x14ac:dyDescent="0.25">
      <c r="B22" s="14">
        <v>4</v>
      </c>
      <c r="C22" s="14">
        <v>7.5</v>
      </c>
      <c r="D22" s="14">
        <v>13.1</v>
      </c>
      <c r="E22" s="14">
        <v>24.5</v>
      </c>
    </row>
    <row r="23" spans="2:5" ht="18.75" customHeight="1" x14ac:dyDescent="0.25">
      <c r="B23" s="14">
        <v>5</v>
      </c>
      <c r="C23" s="14">
        <v>8.6</v>
      </c>
      <c r="D23" s="14">
        <v>29.3</v>
      </c>
      <c r="E23" s="14">
        <v>22.2</v>
      </c>
    </row>
    <row r="24" spans="2:5" ht="18.75" customHeight="1" x14ac:dyDescent="0.25">
      <c r="B24" s="14">
        <v>6</v>
      </c>
      <c r="C24" s="14">
        <v>11.7</v>
      </c>
      <c r="D24" s="14">
        <v>3.3</v>
      </c>
      <c r="E24" s="14">
        <v>20.6</v>
      </c>
    </row>
    <row r="25" spans="2:5" ht="18.75" customHeight="1" x14ac:dyDescent="0.25">
      <c r="B25" s="14">
        <v>7</v>
      </c>
      <c r="C25" s="14">
        <v>15.7</v>
      </c>
      <c r="D25" s="14">
        <v>26</v>
      </c>
      <c r="E25" s="14">
        <v>20.2</v>
      </c>
    </row>
    <row r="26" spans="2:5" ht="18.75" customHeight="1" x14ac:dyDescent="0.25">
      <c r="B26" s="14">
        <v>8</v>
      </c>
      <c r="C26" s="14">
        <v>16.600000000000001</v>
      </c>
      <c r="D26" s="14">
        <v>10.1</v>
      </c>
      <c r="E26" s="14">
        <v>14.8</v>
      </c>
    </row>
    <row r="27" spans="2:5" ht="18.75" customHeight="1" x14ac:dyDescent="0.25">
      <c r="B27" s="14">
        <v>9</v>
      </c>
      <c r="C27" s="14">
        <v>19.600000000000001</v>
      </c>
      <c r="D27" s="14">
        <v>6</v>
      </c>
      <c r="E27" s="14">
        <v>14.6</v>
      </c>
    </row>
    <row r="28" spans="2:5" ht="18.75" customHeight="1" x14ac:dyDescent="0.25">
      <c r="B28" s="14">
        <v>10</v>
      </c>
      <c r="C28" s="14">
        <v>20.399999999999999</v>
      </c>
      <c r="D28" s="14">
        <v>5.3</v>
      </c>
      <c r="E28" s="14">
        <v>10.6</v>
      </c>
    </row>
    <row r="29" spans="2:5" ht="18.75" customHeight="1" x14ac:dyDescent="0.25">
      <c r="B29" s="14">
        <v>11</v>
      </c>
      <c r="C29" s="14">
        <v>22.6</v>
      </c>
      <c r="D29" s="14">
        <v>10.6</v>
      </c>
      <c r="E29" s="14">
        <v>9.1999999999999993</v>
      </c>
    </row>
    <row r="30" spans="2:5" ht="18.75" customHeight="1" x14ac:dyDescent="0.25">
      <c r="B30" s="14">
        <v>12</v>
      </c>
      <c r="C30" s="14">
        <v>24.3</v>
      </c>
      <c r="D30" s="14">
        <v>24.9</v>
      </c>
      <c r="E30" s="14">
        <v>7.2</v>
      </c>
    </row>
    <row r="31" spans="2:5" ht="18.75" customHeight="1" x14ac:dyDescent="0.25">
      <c r="B31" s="14">
        <v>13</v>
      </c>
      <c r="C31" s="14">
        <v>23.5</v>
      </c>
      <c r="D31" s="14">
        <v>7.1</v>
      </c>
      <c r="E31" s="14">
        <v>8.5</v>
      </c>
    </row>
    <row r="32" spans="2:5" ht="18.75" customHeight="1" x14ac:dyDescent="0.25">
      <c r="B32" s="14">
        <v>14</v>
      </c>
      <c r="C32" s="14">
        <v>29.3</v>
      </c>
      <c r="D32" s="14">
        <v>18.3</v>
      </c>
      <c r="E32" s="14">
        <v>3.6</v>
      </c>
    </row>
    <row r="33" spans="2:5" ht="18.75" customHeight="1" x14ac:dyDescent="0.25">
      <c r="B33" s="14">
        <v>15</v>
      </c>
      <c r="C33" s="14">
        <v>30.8</v>
      </c>
      <c r="D33" s="14">
        <v>19.899999999999999</v>
      </c>
      <c r="E33" s="14">
        <v>0.9</v>
      </c>
    </row>
    <row r="34" spans="2:5" ht="18.75" customHeight="1" x14ac:dyDescent="0.25"/>
    <row r="35" spans="2:5" ht="18.75" customHeight="1" x14ac:dyDescent="0.25">
      <c r="B35" s="3" t="s">
        <v>127</v>
      </c>
    </row>
    <row r="36" spans="2:5" ht="18.75" customHeight="1" x14ac:dyDescent="0.25">
      <c r="B36" s="3"/>
    </row>
    <row r="37" spans="2:5" ht="18.75" customHeight="1" x14ac:dyDescent="0.25">
      <c r="B37" s="13" t="s">
        <v>12</v>
      </c>
      <c r="C37" s="16">
        <f>CORREL(B19:B33,C19:C33)</f>
        <v>0.99265924131695782</v>
      </c>
    </row>
    <row r="38" spans="2:5" ht="18.75" customHeight="1" x14ac:dyDescent="0.25">
      <c r="B38" s="13" t="s">
        <v>13</v>
      </c>
      <c r="C38" s="16">
        <f>CORREL(B19:B33,D19:D33)</f>
        <v>-0.25391147011515236</v>
      </c>
    </row>
    <row r="39" spans="2:5" ht="18.75" customHeight="1" x14ac:dyDescent="0.25">
      <c r="B39" s="13" t="s">
        <v>14</v>
      </c>
      <c r="C39" s="16">
        <f>CORREL(B19:B33,E19:E33)</f>
        <v>-0.99114116721098544</v>
      </c>
    </row>
    <row r="40" spans="2:5" ht="18.75" customHeight="1" x14ac:dyDescent="0.25"/>
    <row r="41" spans="2:5" ht="18.75" customHeight="1" x14ac:dyDescent="0.25">
      <c r="B41" s="3" t="s">
        <v>131</v>
      </c>
    </row>
    <row r="42" spans="2:5" ht="18.75" customHeight="1" x14ac:dyDescent="0.25">
      <c r="B42" s="12" t="s">
        <v>132</v>
      </c>
    </row>
    <row r="43" spans="2:5" ht="18.75" customHeight="1" x14ac:dyDescent="0.25">
      <c r="B43" s="12" t="s">
        <v>128</v>
      </c>
    </row>
    <row r="44" spans="2:5" x14ac:dyDescent="0.25">
      <c r="B44" s="12" t="s">
        <v>129</v>
      </c>
    </row>
    <row r="45" spans="2:5" x14ac:dyDescent="0.25">
      <c r="B45" s="12" t="s">
        <v>130</v>
      </c>
    </row>
  </sheetData>
  <phoneticPr fontId="10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2" width="14" style="7" customWidth="1"/>
    <col min="3" max="3" width="16" style="7" customWidth="1"/>
    <col min="4" max="4" width="4" style="7" customWidth="1"/>
    <col min="5" max="5" width="14" style="7" customWidth="1"/>
    <col min="6" max="6" width="16" style="7" customWidth="1"/>
    <col min="7" max="7" width="4" style="7" customWidth="1"/>
    <col min="8" max="13" width="14.5703125" style="7" customWidth="1"/>
    <col min="14" max="16384" width="8.7109375" style="7"/>
  </cols>
  <sheetData>
    <row r="1" spans="1:13" ht="18.75" customHeight="1" x14ac:dyDescent="0.25">
      <c r="A1" s="9"/>
    </row>
    <row r="2" spans="1:13" ht="30" customHeight="1" x14ac:dyDescent="0.25">
      <c r="B2" s="2" t="s">
        <v>109</v>
      </c>
    </row>
    <row r="3" spans="1:13" ht="18.75" customHeight="1" x14ac:dyDescent="0.25">
      <c r="B3" s="10" t="s">
        <v>15</v>
      </c>
    </row>
    <row r="4" spans="1:13" ht="18.75" customHeight="1" x14ac:dyDescent="0.25"/>
    <row r="5" spans="1:13" s="8" customFormat="1" ht="18.75" customHeight="1" x14ac:dyDescent="0.25">
      <c r="B5" s="17" t="s">
        <v>110</v>
      </c>
      <c r="C5" s="17" t="s">
        <v>111</v>
      </c>
      <c r="E5" s="17" t="s">
        <v>112</v>
      </c>
      <c r="F5" s="17" t="s">
        <v>113</v>
      </c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7" t="s">
        <v>21</v>
      </c>
    </row>
    <row r="6" spans="1:13" ht="18.75" customHeight="1" x14ac:dyDescent="0.25">
      <c r="B6" s="18">
        <v>149.30000000000001</v>
      </c>
      <c r="C6" s="16">
        <v>9.76</v>
      </c>
      <c r="E6" s="18">
        <v>169.6</v>
      </c>
      <c r="F6" s="16">
        <v>8.16</v>
      </c>
      <c r="H6" s="14" t="s">
        <v>22</v>
      </c>
      <c r="I6" s="14">
        <f>COUNT(B6:B55)</f>
        <v>50</v>
      </c>
      <c r="J6" s="16">
        <f>AVERAGE(B6:B55)</f>
        <v>150.798</v>
      </c>
      <c r="K6" s="16">
        <f>_xlfn.STDEV.S(B6:B55)</f>
        <v>4.0022692542698159</v>
      </c>
      <c r="L6" s="16">
        <f>AVERAGE(C6:C55)</f>
        <v>9.7551999999999968</v>
      </c>
      <c r="M6" s="16">
        <f>_xlfn.STDEV.S(C6:C55)</f>
        <v>0.39127337903677678</v>
      </c>
    </row>
    <row r="7" spans="1:13" ht="18.75" customHeight="1" x14ac:dyDescent="0.25">
      <c r="B7" s="18">
        <v>149.4</v>
      </c>
      <c r="C7" s="16">
        <v>10.1</v>
      </c>
      <c r="E7" s="18">
        <v>156.9</v>
      </c>
      <c r="F7" s="16">
        <v>8.17</v>
      </c>
      <c r="H7" s="14" t="s">
        <v>23</v>
      </c>
      <c r="I7" s="14">
        <f>COUNT(E6:E55)</f>
        <v>50</v>
      </c>
      <c r="J7" s="16">
        <f>AVERAGE(E6:E55)</f>
        <v>160.96199999999996</v>
      </c>
      <c r="K7" s="16">
        <f>_xlfn.STDEV.S(E6:E55)</f>
        <v>5.9368750798956267</v>
      </c>
      <c r="L7" s="16">
        <f>AVERAGE(F6:F55)</f>
        <v>8.5431999999999988</v>
      </c>
      <c r="M7" s="16">
        <f>_xlfn.STDEV.S(F6:F55)</f>
        <v>0.47405519354882303</v>
      </c>
    </row>
    <row r="8" spans="1:13" ht="18.75" customHeight="1" x14ac:dyDescent="0.25">
      <c r="B8" s="18">
        <v>149.4</v>
      </c>
      <c r="C8" s="16">
        <v>9.23</v>
      </c>
      <c r="E8" s="18">
        <v>159.1</v>
      </c>
      <c r="F8" s="16">
        <v>9.11</v>
      </c>
    </row>
    <row r="9" spans="1:13" ht="18.75" customHeight="1" x14ac:dyDescent="0.25">
      <c r="B9" s="18">
        <v>151.69999999999999</v>
      </c>
      <c r="C9" s="16">
        <v>9.6300000000000008</v>
      </c>
      <c r="E9" s="18">
        <v>164.9</v>
      </c>
      <c r="F9" s="16">
        <v>8.58</v>
      </c>
    </row>
    <row r="10" spans="1:13" ht="18.75" customHeight="1" x14ac:dyDescent="0.25">
      <c r="B10" s="18">
        <v>148.9</v>
      </c>
      <c r="C10" s="16">
        <v>9.89</v>
      </c>
      <c r="E10" s="18">
        <v>150</v>
      </c>
      <c r="F10" s="16">
        <v>9.18</v>
      </c>
      <c r="H10" s="3" t="s">
        <v>24</v>
      </c>
    </row>
    <row r="11" spans="1:13" ht="18.75" customHeight="1" x14ac:dyDescent="0.25">
      <c r="B11" s="18">
        <v>151.19999999999999</v>
      </c>
      <c r="C11" s="16">
        <v>10.220000000000001</v>
      </c>
      <c r="E11" s="18">
        <v>163.30000000000001</v>
      </c>
      <c r="F11" s="16">
        <v>8.15</v>
      </c>
      <c r="H11" s="12" t="s">
        <v>114</v>
      </c>
    </row>
    <row r="12" spans="1:13" ht="18.75" customHeight="1" x14ac:dyDescent="0.25">
      <c r="B12" s="18">
        <v>153.30000000000001</v>
      </c>
      <c r="C12" s="16">
        <v>9.7100000000000009</v>
      </c>
      <c r="E12" s="18">
        <v>156.19999999999999</v>
      </c>
      <c r="F12" s="16">
        <v>8.65</v>
      </c>
      <c r="H12" s="12" t="s">
        <v>25</v>
      </c>
    </row>
    <row r="13" spans="1:13" ht="18.75" customHeight="1" x14ac:dyDescent="0.25">
      <c r="B13" s="18">
        <v>146.30000000000001</v>
      </c>
      <c r="C13" s="16">
        <v>9.5399999999999991</v>
      </c>
      <c r="E13" s="18">
        <v>170.3</v>
      </c>
      <c r="F13" s="16">
        <v>7.66</v>
      </c>
      <c r="H13" s="12" t="s">
        <v>125</v>
      </c>
    </row>
    <row r="14" spans="1:13" ht="18.75" customHeight="1" x14ac:dyDescent="0.25">
      <c r="B14" s="18">
        <v>151.19999999999999</v>
      </c>
      <c r="C14" s="16">
        <v>10.28</v>
      </c>
      <c r="E14" s="18">
        <v>157.4</v>
      </c>
      <c r="F14" s="16">
        <v>9.15</v>
      </c>
      <c r="H14" s="12" t="s">
        <v>126</v>
      </c>
    </row>
    <row r="15" spans="1:13" ht="18.75" customHeight="1" x14ac:dyDescent="0.25">
      <c r="B15" s="18">
        <v>150.19999999999999</v>
      </c>
      <c r="C15" s="16">
        <v>9.75</v>
      </c>
      <c r="E15" s="18">
        <v>157.30000000000001</v>
      </c>
      <c r="F15" s="16">
        <v>8.4600000000000009</v>
      </c>
      <c r="H15" s="12" t="s">
        <v>141</v>
      </c>
    </row>
    <row r="16" spans="1:13" ht="18.75" customHeight="1" x14ac:dyDescent="0.25">
      <c r="B16" s="18">
        <v>152.69999999999999</v>
      </c>
      <c r="C16" s="16">
        <v>9.11</v>
      </c>
      <c r="E16" s="18">
        <v>160.6</v>
      </c>
      <c r="F16" s="16">
        <v>7.98</v>
      </c>
    </row>
    <row r="17" spans="2:6" ht="18.75" customHeight="1" x14ac:dyDescent="0.25">
      <c r="B17" s="18">
        <v>148.4</v>
      </c>
      <c r="C17" s="16">
        <v>10.06</v>
      </c>
      <c r="E17" s="18">
        <v>161.30000000000001</v>
      </c>
      <c r="F17" s="16">
        <v>7.96</v>
      </c>
    </row>
    <row r="18" spans="2:6" ht="18.75" customHeight="1" x14ac:dyDescent="0.25">
      <c r="B18" s="18">
        <v>154.4</v>
      </c>
      <c r="C18" s="16">
        <v>9.5299999999999994</v>
      </c>
      <c r="E18" s="18">
        <v>165.3</v>
      </c>
      <c r="F18" s="16">
        <v>8.2899999999999991</v>
      </c>
    </row>
    <row r="19" spans="2:6" ht="18.75" customHeight="1" x14ac:dyDescent="0.25">
      <c r="B19" s="18">
        <v>151.9</v>
      </c>
      <c r="C19" s="16">
        <v>9.82</v>
      </c>
      <c r="E19" s="18">
        <v>173.7</v>
      </c>
      <c r="F19" s="16">
        <v>8.06</v>
      </c>
    </row>
    <row r="20" spans="2:6" ht="18.75" customHeight="1" x14ac:dyDescent="0.25">
      <c r="B20" s="18">
        <v>153.9</v>
      </c>
      <c r="C20" s="16">
        <v>9.1999999999999993</v>
      </c>
      <c r="E20" s="18">
        <v>168.2</v>
      </c>
      <c r="F20" s="16">
        <v>7.65</v>
      </c>
    </row>
    <row r="21" spans="2:6" ht="18.75" customHeight="1" x14ac:dyDescent="0.25">
      <c r="B21" s="18">
        <v>152.80000000000001</v>
      </c>
      <c r="C21" s="16">
        <v>9.08</v>
      </c>
      <c r="E21" s="18">
        <v>159.30000000000001</v>
      </c>
      <c r="F21" s="16">
        <v>8.66</v>
      </c>
    </row>
    <row r="22" spans="2:6" ht="18.75" customHeight="1" x14ac:dyDescent="0.25">
      <c r="B22" s="18">
        <v>140</v>
      </c>
      <c r="C22" s="16">
        <v>9.9600000000000009</v>
      </c>
      <c r="E22" s="18">
        <v>170.5</v>
      </c>
      <c r="F22" s="16">
        <v>7.41</v>
      </c>
    </row>
    <row r="23" spans="2:6" ht="18.75" customHeight="1" x14ac:dyDescent="0.25">
      <c r="B23" s="18">
        <v>145.4</v>
      </c>
      <c r="C23" s="16">
        <v>10.33</v>
      </c>
      <c r="E23" s="18">
        <v>165.9</v>
      </c>
      <c r="F23" s="16">
        <v>8.5</v>
      </c>
    </row>
    <row r="24" spans="2:6" ht="18.75" customHeight="1" x14ac:dyDescent="0.25">
      <c r="B24" s="18">
        <v>153.30000000000001</v>
      </c>
      <c r="C24" s="16">
        <v>9.18</v>
      </c>
      <c r="E24" s="18">
        <v>169.2</v>
      </c>
      <c r="F24" s="16">
        <v>8.42</v>
      </c>
    </row>
    <row r="25" spans="2:6" ht="18.75" customHeight="1" x14ac:dyDescent="0.25">
      <c r="B25" s="18">
        <v>154.19999999999999</v>
      </c>
      <c r="C25" s="16">
        <v>9.23</v>
      </c>
      <c r="E25" s="18">
        <v>160.30000000000001</v>
      </c>
      <c r="F25" s="16">
        <v>8.2799999999999994</v>
      </c>
    </row>
    <row r="26" spans="2:6" ht="18.75" customHeight="1" x14ac:dyDescent="0.25">
      <c r="B26" s="18">
        <v>149.6</v>
      </c>
      <c r="C26" s="16">
        <v>9.6999999999999993</v>
      </c>
      <c r="E26" s="18">
        <v>152.5</v>
      </c>
      <c r="F26" s="16">
        <v>8.8800000000000008</v>
      </c>
    </row>
    <row r="27" spans="2:6" ht="18.75" customHeight="1" x14ac:dyDescent="0.25">
      <c r="B27" s="18">
        <v>150.6</v>
      </c>
      <c r="C27" s="16">
        <v>10.1</v>
      </c>
      <c r="E27" s="18">
        <v>158.80000000000001</v>
      </c>
      <c r="F27" s="16">
        <v>9.35</v>
      </c>
    </row>
    <row r="28" spans="2:6" ht="18.75" customHeight="1" x14ac:dyDescent="0.25">
      <c r="B28" s="18">
        <v>153.19999999999999</v>
      </c>
      <c r="C28" s="16">
        <v>9.81</v>
      </c>
      <c r="E28" s="18">
        <v>156.30000000000001</v>
      </c>
      <c r="F28" s="16">
        <v>8.77</v>
      </c>
    </row>
    <row r="29" spans="2:6" ht="18.75" customHeight="1" x14ac:dyDescent="0.25">
      <c r="B29" s="18">
        <v>153.19999999999999</v>
      </c>
      <c r="C29" s="16">
        <v>9.86</v>
      </c>
      <c r="E29" s="18">
        <v>150.6</v>
      </c>
      <c r="F29" s="16">
        <v>8.7200000000000006</v>
      </c>
    </row>
    <row r="30" spans="2:6" ht="18.75" customHeight="1" x14ac:dyDescent="0.25">
      <c r="B30" s="18">
        <v>146.9</v>
      </c>
      <c r="C30" s="16">
        <v>9.64</v>
      </c>
      <c r="E30" s="18">
        <v>161.6</v>
      </c>
      <c r="F30" s="16">
        <v>8.77</v>
      </c>
    </row>
    <row r="31" spans="2:6" ht="18.75" customHeight="1" x14ac:dyDescent="0.25">
      <c r="B31" s="18">
        <v>147.69999999999999</v>
      </c>
      <c r="C31" s="16">
        <v>10.09</v>
      </c>
      <c r="E31" s="18">
        <v>168.7</v>
      </c>
      <c r="F31" s="16">
        <v>8.1300000000000008</v>
      </c>
    </row>
    <row r="32" spans="2:6" ht="18.75" customHeight="1" x14ac:dyDescent="0.25">
      <c r="B32" s="18">
        <v>148.69999999999999</v>
      </c>
      <c r="C32" s="16">
        <v>10.78</v>
      </c>
      <c r="E32" s="18">
        <v>153.30000000000001</v>
      </c>
      <c r="F32" s="16">
        <v>8.9499999999999993</v>
      </c>
    </row>
    <row r="33" spans="2:6" ht="18.75" customHeight="1" x14ac:dyDescent="0.25">
      <c r="B33" s="18">
        <v>145.9</v>
      </c>
      <c r="C33" s="16">
        <v>9.52</v>
      </c>
      <c r="E33" s="18">
        <v>163.1</v>
      </c>
      <c r="F33" s="16">
        <v>8.57</v>
      </c>
    </row>
    <row r="34" spans="2:6" ht="18.75" customHeight="1" x14ac:dyDescent="0.25">
      <c r="B34" s="18">
        <v>153.80000000000001</v>
      </c>
      <c r="C34" s="16">
        <v>10.220000000000001</v>
      </c>
      <c r="E34" s="18">
        <v>155.80000000000001</v>
      </c>
      <c r="F34" s="16">
        <v>9.1199999999999992</v>
      </c>
    </row>
    <row r="35" spans="2:6" ht="18.75" customHeight="1" x14ac:dyDescent="0.25">
      <c r="B35" s="18">
        <v>152.5</v>
      </c>
      <c r="C35" s="16">
        <v>10.029999999999999</v>
      </c>
      <c r="E35" s="18">
        <v>160.5</v>
      </c>
      <c r="F35" s="16">
        <v>8.76</v>
      </c>
    </row>
    <row r="36" spans="2:6" ht="18.75" customHeight="1" x14ac:dyDescent="0.25">
      <c r="B36" s="18">
        <v>157.1</v>
      </c>
      <c r="C36" s="16">
        <v>9.48</v>
      </c>
      <c r="E36" s="18">
        <v>167.6</v>
      </c>
      <c r="F36" s="16">
        <v>8.44</v>
      </c>
    </row>
    <row r="37" spans="2:6" ht="18.75" customHeight="1" x14ac:dyDescent="0.25">
      <c r="B37" s="18">
        <v>142.9</v>
      </c>
      <c r="C37" s="16">
        <v>9.8699999999999992</v>
      </c>
      <c r="E37" s="18">
        <v>161.69999999999999</v>
      </c>
      <c r="F37" s="16">
        <v>9.2899999999999991</v>
      </c>
    </row>
    <row r="38" spans="2:6" ht="18.75" customHeight="1" x14ac:dyDescent="0.25">
      <c r="B38" s="18">
        <v>154.80000000000001</v>
      </c>
      <c r="C38" s="16">
        <v>9.0299999999999994</v>
      </c>
      <c r="E38" s="18">
        <v>161.5</v>
      </c>
      <c r="F38" s="16">
        <v>8.32</v>
      </c>
    </row>
    <row r="39" spans="2:6" ht="18.75" customHeight="1" x14ac:dyDescent="0.25">
      <c r="B39" s="18">
        <v>150.19999999999999</v>
      </c>
      <c r="C39" s="16">
        <v>9.89</v>
      </c>
      <c r="E39" s="18">
        <v>160.69999999999999</v>
      </c>
      <c r="F39" s="16">
        <v>9.07</v>
      </c>
    </row>
    <row r="40" spans="2:6" ht="18.75" customHeight="1" x14ac:dyDescent="0.25">
      <c r="B40" s="18">
        <v>148.4</v>
      </c>
      <c r="C40" s="16">
        <v>10.15</v>
      </c>
      <c r="E40" s="18">
        <v>160.69999999999999</v>
      </c>
      <c r="F40" s="16">
        <v>8.68</v>
      </c>
    </row>
    <row r="41" spans="2:6" ht="18.75" customHeight="1" x14ac:dyDescent="0.25">
      <c r="B41" s="18">
        <v>152.9</v>
      </c>
      <c r="C41" s="16">
        <v>10.61</v>
      </c>
      <c r="E41" s="18">
        <v>167.2</v>
      </c>
      <c r="F41" s="16">
        <v>8.01</v>
      </c>
    </row>
    <row r="42" spans="2:6" ht="18.75" customHeight="1" x14ac:dyDescent="0.25">
      <c r="B42" s="18">
        <v>153.1</v>
      </c>
      <c r="C42" s="16">
        <v>9.43</v>
      </c>
      <c r="E42" s="18">
        <v>150</v>
      </c>
      <c r="F42" s="16">
        <v>9.02</v>
      </c>
    </row>
    <row r="43" spans="2:6" ht="18.75" customHeight="1" x14ac:dyDescent="0.25">
      <c r="B43" s="18">
        <v>147.19999999999999</v>
      </c>
      <c r="C43" s="16">
        <v>9.58</v>
      </c>
      <c r="E43" s="18">
        <v>161.4</v>
      </c>
      <c r="F43" s="16">
        <v>8.1999999999999993</v>
      </c>
    </row>
    <row r="44" spans="2:6" ht="18.75" customHeight="1" x14ac:dyDescent="0.25">
      <c r="B44" s="18">
        <v>154.80000000000001</v>
      </c>
      <c r="C44" s="16">
        <v>9.3800000000000008</v>
      </c>
      <c r="E44" s="18">
        <v>165.2</v>
      </c>
      <c r="F44" s="16">
        <v>8.5299999999999994</v>
      </c>
    </row>
    <row r="45" spans="2:6" ht="18.75" customHeight="1" x14ac:dyDescent="0.25">
      <c r="B45" s="18">
        <v>149.6</v>
      </c>
      <c r="C45" s="16">
        <v>10.11</v>
      </c>
      <c r="E45" s="18">
        <v>154</v>
      </c>
      <c r="F45" s="16">
        <v>8.9499999999999993</v>
      </c>
    </row>
    <row r="46" spans="2:6" ht="18.75" customHeight="1" x14ac:dyDescent="0.25">
      <c r="B46" s="18">
        <v>146.4</v>
      </c>
      <c r="C46" s="16">
        <v>9.83</v>
      </c>
      <c r="E46" s="18">
        <v>158.80000000000001</v>
      </c>
      <c r="F46" s="16">
        <v>7.95</v>
      </c>
    </row>
    <row r="47" spans="2:6" ht="18.75" customHeight="1" x14ac:dyDescent="0.25">
      <c r="B47" s="18">
        <v>140.80000000000001</v>
      </c>
      <c r="C47" s="16">
        <v>9.74</v>
      </c>
      <c r="E47" s="18">
        <v>162.69999999999999</v>
      </c>
      <c r="F47" s="16">
        <v>8.3699999999999992</v>
      </c>
    </row>
    <row r="48" spans="2:6" ht="18.75" customHeight="1" x14ac:dyDescent="0.25">
      <c r="B48" s="18">
        <v>147.19999999999999</v>
      </c>
      <c r="C48" s="16">
        <v>10.08</v>
      </c>
      <c r="E48" s="18">
        <v>155.5</v>
      </c>
      <c r="F48" s="16">
        <v>8.89</v>
      </c>
    </row>
    <row r="49" spans="2:6" ht="18.75" customHeight="1" x14ac:dyDescent="0.25">
      <c r="B49" s="18">
        <v>156</v>
      </c>
      <c r="C49" s="16">
        <v>9.5500000000000007</v>
      </c>
      <c r="E49" s="18">
        <v>162.9</v>
      </c>
      <c r="F49" s="16">
        <v>8.15</v>
      </c>
    </row>
    <row r="50" spans="2:6" ht="18.75" customHeight="1" x14ac:dyDescent="0.25">
      <c r="B50" s="18">
        <v>151.30000000000001</v>
      </c>
      <c r="C50" s="16">
        <v>9.81</v>
      </c>
      <c r="E50" s="18">
        <v>162.4</v>
      </c>
      <c r="F50" s="16">
        <v>8.81</v>
      </c>
    </row>
    <row r="51" spans="2:6" ht="18.75" customHeight="1" x14ac:dyDescent="0.25">
      <c r="B51" s="18">
        <v>155.4</v>
      </c>
      <c r="C51" s="16">
        <v>9.94</v>
      </c>
      <c r="E51" s="18">
        <v>155.69999999999999</v>
      </c>
      <c r="F51" s="16">
        <v>8.82</v>
      </c>
    </row>
    <row r="52" spans="2:6" ht="18.75" customHeight="1" x14ac:dyDescent="0.25">
      <c r="B52" s="18">
        <v>151.4</v>
      </c>
      <c r="C52" s="16">
        <v>9.34</v>
      </c>
      <c r="E52" s="18">
        <v>160</v>
      </c>
      <c r="F52" s="16">
        <v>9.41</v>
      </c>
    </row>
    <row r="53" spans="2:6" ht="18.75" customHeight="1" x14ac:dyDescent="0.25">
      <c r="B53" s="18">
        <v>154.5</v>
      </c>
      <c r="C53" s="16">
        <v>9.77</v>
      </c>
      <c r="E53" s="18">
        <v>150</v>
      </c>
      <c r="F53" s="16">
        <v>9.18</v>
      </c>
    </row>
    <row r="54" spans="2:6" ht="18.75" customHeight="1" x14ac:dyDescent="0.25">
      <c r="B54" s="18">
        <v>156.1</v>
      </c>
      <c r="C54" s="16">
        <v>9.5399999999999991</v>
      </c>
      <c r="E54" s="18">
        <v>158.19999999999999</v>
      </c>
      <c r="F54" s="16">
        <v>8.5299999999999994</v>
      </c>
    </row>
    <row r="55" spans="2:6" ht="18.75" customHeight="1" x14ac:dyDescent="0.25">
      <c r="B55" s="18">
        <v>159.80000000000001</v>
      </c>
      <c r="C55" s="16">
        <v>9.27</v>
      </c>
      <c r="E55" s="18">
        <v>171.4</v>
      </c>
      <c r="F55" s="16">
        <v>8.0399999999999991</v>
      </c>
    </row>
    <row r="56" spans="2:6" ht="18.75" customHeight="1" x14ac:dyDescent="0.25"/>
    <row r="57" spans="2:6" ht="18.75" customHeight="1" x14ac:dyDescent="0.25"/>
    <row r="58" spans="2:6" ht="18.75" customHeight="1" x14ac:dyDescent="0.25"/>
    <row r="59" spans="2:6" ht="18.75" customHeight="1" x14ac:dyDescent="0.25"/>
    <row r="60" spans="2:6" ht="18.75" customHeight="1" x14ac:dyDescent="0.25"/>
    <row r="61" spans="2:6" ht="18.75" customHeight="1" x14ac:dyDescent="0.25"/>
    <row r="62" spans="2:6" ht="18.75" customHeight="1" x14ac:dyDescent="0.25"/>
    <row r="63" spans="2:6" ht="18.75" customHeight="1" x14ac:dyDescent="0.25"/>
    <row r="64" spans="2:6" ht="18.75" customHeight="1" x14ac:dyDescent="0.25"/>
    <row r="65" s="7" customFormat="1" ht="18.75" customHeight="1" x14ac:dyDescent="0.25"/>
    <row r="66" s="7" customFormat="1" ht="18.75" customHeight="1" x14ac:dyDescent="0.25"/>
    <row r="67" s="7" customFormat="1" ht="18.75" customHeight="1" x14ac:dyDescent="0.25"/>
    <row r="68" s="7" customFormat="1" ht="18.75" customHeight="1" x14ac:dyDescent="0.25"/>
    <row r="69" s="7" customFormat="1" ht="18.75" customHeight="1" x14ac:dyDescent="0.25"/>
    <row r="70" s="7" customFormat="1" ht="18.75" customHeight="1" x14ac:dyDescent="0.25"/>
  </sheetData>
  <phoneticPr fontId="10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2" width="13.85546875" style="7" customWidth="1"/>
    <col min="3" max="3" width="14.5703125" style="7" bestFit="1" customWidth="1"/>
    <col min="4" max="4" width="17" style="7" bestFit="1" customWidth="1"/>
    <col min="5" max="7" width="13.42578125" style="7" customWidth="1"/>
    <col min="8" max="8" width="4" style="7" customWidth="1"/>
    <col min="9" max="9" width="32.42578125" style="7" customWidth="1"/>
    <col min="10" max="10" width="18.28515625" style="7" bestFit="1" customWidth="1"/>
    <col min="11" max="11" width="12" style="7" customWidth="1"/>
    <col min="12" max="16384" width="8.7109375" style="7"/>
  </cols>
  <sheetData>
    <row r="1" spans="1:13" ht="18.75" customHeight="1" x14ac:dyDescent="0.25">
      <c r="A1" s="9"/>
    </row>
    <row r="2" spans="1:13" ht="30" customHeight="1" x14ac:dyDescent="0.25">
      <c r="B2" s="2" t="s">
        <v>98</v>
      </c>
    </row>
    <row r="3" spans="1:13" ht="18.75" customHeight="1" x14ac:dyDescent="0.25">
      <c r="B3" s="10" t="s">
        <v>26</v>
      </c>
    </row>
    <row r="4" spans="1:13" ht="18.75" customHeight="1" x14ac:dyDescent="0.25"/>
    <row r="5" spans="1:13" ht="18.75" customHeight="1" x14ac:dyDescent="0.25">
      <c r="B5" s="13" t="s">
        <v>27</v>
      </c>
      <c r="C5" s="13" t="s">
        <v>99</v>
      </c>
      <c r="D5" s="13" t="s">
        <v>100</v>
      </c>
      <c r="E5" s="13" t="s">
        <v>101</v>
      </c>
      <c r="F5" s="13" t="s">
        <v>102</v>
      </c>
      <c r="G5" s="13" t="s">
        <v>28</v>
      </c>
      <c r="I5" s="13" t="s">
        <v>29</v>
      </c>
      <c r="J5" s="13" t="s">
        <v>30</v>
      </c>
      <c r="K5" s="13" t="s">
        <v>31</v>
      </c>
    </row>
    <row r="6" spans="1:13" ht="18.75" customHeight="1" x14ac:dyDescent="0.25">
      <c r="B6" s="19">
        <v>1</v>
      </c>
      <c r="C6" s="14">
        <v>1</v>
      </c>
      <c r="D6" s="14">
        <v>55</v>
      </c>
      <c r="E6" s="16">
        <f t="shared" ref="E6:E15" si="0">C6-$C$16</f>
        <v>-2.7</v>
      </c>
      <c r="F6" s="16">
        <f t="shared" ref="F6:F15" si="1">D6-$D$16</f>
        <v>-20.299999999999997</v>
      </c>
      <c r="G6" s="16">
        <f t="shared" ref="G6:G15" si="2">E6*F6</f>
        <v>54.809999999999995</v>
      </c>
      <c r="I6" s="15" t="s">
        <v>143</v>
      </c>
      <c r="J6" s="14" t="s">
        <v>32</v>
      </c>
      <c r="K6" s="20">
        <f>C16</f>
        <v>3.7</v>
      </c>
      <c r="M6" s="7" t="str">
        <f ca="1">_xlfn.FORMULATEXT(K6)</f>
        <v>=C16</v>
      </c>
    </row>
    <row r="7" spans="1:13" ht="18.75" customHeight="1" x14ac:dyDescent="0.25">
      <c r="B7" s="19">
        <v>2</v>
      </c>
      <c r="C7" s="14">
        <v>2</v>
      </c>
      <c r="D7" s="14">
        <v>60</v>
      </c>
      <c r="E7" s="16">
        <f t="shared" si="0"/>
        <v>-1.7000000000000002</v>
      </c>
      <c r="F7" s="16">
        <f t="shared" si="1"/>
        <v>-15.299999999999997</v>
      </c>
      <c r="G7" s="16">
        <f t="shared" si="2"/>
        <v>26.009999999999998</v>
      </c>
      <c r="I7" s="15" t="s">
        <v>144</v>
      </c>
      <c r="J7" s="14" t="s">
        <v>32</v>
      </c>
      <c r="K7" s="20">
        <f>D16</f>
        <v>75.3</v>
      </c>
      <c r="M7" s="7" t="str">
        <f t="shared" ref="M7:M12" ca="1" si="3">_xlfn.FORMULATEXT(K7)</f>
        <v>=D16</v>
      </c>
    </row>
    <row r="8" spans="1:13" ht="18.75" customHeight="1" x14ac:dyDescent="0.25">
      <c r="B8" s="19">
        <v>3</v>
      </c>
      <c r="C8" s="14">
        <v>2</v>
      </c>
      <c r="D8" s="14">
        <v>65</v>
      </c>
      <c r="E8" s="16">
        <f t="shared" si="0"/>
        <v>-1.7000000000000002</v>
      </c>
      <c r="F8" s="16">
        <f t="shared" si="1"/>
        <v>-10.299999999999997</v>
      </c>
      <c r="G8" s="16">
        <f t="shared" si="2"/>
        <v>17.509999999999998</v>
      </c>
      <c r="I8" s="15" t="s">
        <v>145</v>
      </c>
      <c r="J8" s="14" t="s">
        <v>142</v>
      </c>
      <c r="K8" s="20">
        <f>_xlfn.STDEV.P(C6:C15)</f>
        <v>1.7916472867168918</v>
      </c>
      <c r="M8" s="7" t="str">
        <f t="shared" ca="1" si="3"/>
        <v>=STDEV.P(C6:C15)</v>
      </c>
    </row>
    <row r="9" spans="1:13" ht="18.75" customHeight="1" x14ac:dyDescent="0.25">
      <c r="B9" s="19">
        <v>4</v>
      </c>
      <c r="C9" s="14">
        <v>3</v>
      </c>
      <c r="D9" s="14">
        <v>70</v>
      </c>
      <c r="E9" s="16">
        <f t="shared" si="0"/>
        <v>-0.70000000000000018</v>
      </c>
      <c r="F9" s="16">
        <f t="shared" si="1"/>
        <v>-5.2999999999999972</v>
      </c>
      <c r="G9" s="16">
        <f t="shared" si="2"/>
        <v>3.7099999999999991</v>
      </c>
      <c r="I9" s="15" t="s">
        <v>146</v>
      </c>
      <c r="J9" s="14" t="s">
        <v>142</v>
      </c>
      <c r="K9" s="20">
        <f>_xlfn.STDEV.P(D6:D15)</f>
        <v>12.280472303620899</v>
      </c>
      <c r="M9" s="7" t="str">
        <f t="shared" ca="1" si="3"/>
        <v>=STDEV.P(D6:D15)</v>
      </c>
    </row>
    <row r="10" spans="1:13" ht="18.75" customHeight="1" x14ac:dyDescent="0.25">
      <c r="B10" s="19">
        <v>5</v>
      </c>
      <c r="C10" s="14">
        <v>3</v>
      </c>
      <c r="D10" s="14">
        <v>75</v>
      </c>
      <c r="E10" s="16">
        <f t="shared" si="0"/>
        <v>-0.70000000000000018</v>
      </c>
      <c r="F10" s="16">
        <f t="shared" si="1"/>
        <v>-0.29999999999999716</v>
      </c>
      <c r="G10" s="16">
        <f t="shared" si="2"/>
        <v>0.20999999999999808</v>
      </c>
      <c r="I10" s="15" t="s">
        <v>147</v>
      </c>
      <c r="J10" s="14" t="s">
        <v>152</v>
      </c>
      <c r="K10" s="20">
        <f>G16</f>
        <v>215.89999999999998</v>
      </c>
      <c r="M10" s="7" t="str">
        <f t="shared" ca="1" si="3"/>
        <v>=G16</v>
      </c>
    </row>
    <row r="11" spans="1:13" ht="18.75" customHeight="1" x14ac:dyDescent="0.25">
      <c r="B11" s="19">
        <v>6</v>
      </c>
      <c r="C11" s="14">
        <v>4</v>
      </c>
      <c r="D11" s="14">
        <v>78</v>
      </c>
      <c r="E11" s="16">
        <f t="shared" si="0"/>
        <v>0.29999999999999982</v>
      </c>
      <c r="F11" s="16">
        <f t="shared" si="1"/>
        <v>2.7000000000000028</v>
      </c>
      <c r="G11" s="16">
        <f t="shared" si="2"/>
        <v>0.81000000000000039</v>
      </c>
      <c r="I11" s="30" t="s">
        <v>148</v>
      </c>
      <c r="J11" s="31" t="s">
        <v>139</v>
      </c>
      <c r="K11" s="32">
        <f>K10/10</f>
        <v>21.589999999999996</v>
      </c>
      <c r="M11" s="7" t="str">
        <f t="shared" ca="1" si="3"/>
        <v>=K10/10</v>
      </c>
    </row>
    <row r="12" spans="1:13" ht="18.75" customHeight="1" x14ac:dyDescent="0.25">
      <c r="B12" s="19">
        <v>7</v>
      </c>
      <c r="C12" s="14">
        <v>4</v>
      </c>
      <c r="D12" s="14">
        <v>80</v>
      </c>
      <c r="E12" s="16">
        <f t="shared" si="0"/>
        <v>0.29999999999999982</v>
      </c>
      <c r="F12" s="16">
        <f t="shared" si="1"/>
        <v>4.7000000000000028</v>
      </c>
      <c r="G12" s="16">
        <f t="shared" si="2"/>
        <v>1.41</v>
      </c>
      <c r="I12" s="15" t="s">
        <v>149</v>
      </c>
      <c r="J12" s="14" t="s">
        <v>150</v>
      </c>
      <c r="K12" s="29">
        <f>K11/(K8*K9)</f>
        <v>0.98126217018066597</v>
      </c>
      <c r="M12" s="7" t="str">
        <f t="shared" ca="1" si="3"/>
        <v>=K11/(K8*K9)</v>
      </c>
    </row>
    <row r="13" spans="1:13" ht="18.75" customHeight="1" x14ac:dyDescent="0.25">
      <c r="B13" s="19">
        <v>8</v>
      </c>
      <c r="C13" s="14">
        <v>5</v>
      </c>
      <c r="D13" s="14">
        <v>85</v>
      </c>
      <c r="E13" s="16">
        <f t="shared" si="0"/>
        <v>1.2999999999999998</v>
      </c>
      <c r="F13" s="16">
        <f t="shared" si="1"/>
        <v>9.7000000000000028</v>
      </c>
      <c r="G13" s="16">
        <f t="shared" si="2"/>
        <v>12.610000000000001</v>
      </c>
    </row>
    <row r="14" spans="1:13" ht="18.75" customHeight="1" x14ac:dyDescent="0.25">
      <c r="B14" s="19">
        <v>9</v>
      </c>
      <c r="C14" s="14">
        <v>6</v>
      </c>
      <c r="D14" s="14">
        <v>90</v>
      </c>
      <c r="E14" s="16">
        <f t="shared" si="0"/>
        <v>2.2999999999999998</v>
      </c>
      <c r="F14" s="16">
        <f t="shared" si="1"/>
        <v>14.700000000000003</v>
      </c>
      <c r="G14" s="16">
        <f t="shared" si="2"/>
        <v>33.81</v>
      </c>
      <c r="I14" s="3" t="s">
        <v>140</v>
      </c>
    </row>
    <row r="15" spans="1:13" ht="18.75" customHeight="1" thickBot="1" x14ac:dyDescent="0.3">
      <c r="B15" s="22">
        <v>10</v>
      </c>
      <c r="C15" s="23">
        <v>7</v>
      </c>
      <c r="D15" s="23">
        <v>95</v>
      </c>
      <c r="E15" s="24">
        <f t="shared" si="0"/>
        <v>3.3</v>
      </c>
      <c r="F15" s="24">
        <f t="shared" si="1"/>
        <v>19.700000000000003</v>
      </c>
      <c r="G15" s="24">
        <f t="shared" si="2"/>
        <v>65.010000000000005</v>
      </c>
      <c r="I15" s="15" t="s">
        <v>151</v>
      </c>
      <c r="J15" s="14" t="s">
        <v>33</v>
      </c>
      <c r="K15" s="20">
        <f>_xlfn.COVARIANCE.P(C6:C15,D6:D15)</f>
        <v>21.589999999999996</v>
      </c>
      <c r="M15" s="7" t="str">
        <f ca="1">_xlfn.FORMULATEXT(K15)</f>
        <v>=COVARIANCE.P(C6:C15,D6:D15)</v>
      </c>
    </row>
    <row r="16" spans="1:13" ht="18.75" customHeight="1" thickTop="1" x14ac:dyDescent="0.25">
      <c r="B16" s="13" t="s">
        <v>105</v>
      </c>
      <c r="C16" s="25">
        <f>AVERAGE(C6:C15)</f>
        <v>3.7</v>
      </c>
      <c r="D16" s="25">
        <f>AVERAGE(D6:D15)</f>
        <v>75.3</v>
      </c>
      <c r="E16" s="21"/>
      <c r="F16" s="21"/>
      <c r="G16" s="26">
        <f>SUM(G6:G15)</f>
        <v>215.89999999999998</v>
      </c>
    </row>
    <row r="17" spans="2:13" ht="18.75" customHeight="1" x14ac:dyDescent="0.25">
      <c r="I17" s="3" t="s">
        <v>103</v>
      </c>
    </row>
    <row r="18" spans="2:13" ht="18.75" customHeight="1" x14ac:dyDescent="0.25">
      <c r="B18" s="3" t="s">
        <v>34</v>
      </c>
      <c r="I18" s="15" t="s">
        <v>104</v>
      </c>
      <c r="J18" s="14" t="s">
        <v>33</v>
      </c>
      <c r="K18" s="20">
        <f>CORREL(C6:C15,D6:D15)</f>
        <v>0.98126217018066597</v>
      </c>
      <c r="M18" s="7" t="str">
        <f ca="1">_xlfn.FORMULATEXT(K18)</f>
        <v>=CORREL(C6:C15,D6:D15)</v>
      </c>
    </row>
    <row r="19" spans="2:13" ht="18.75" customHeight="1" x14ac:dyDescent="0.25">
      <c r="B19" s="12" t="s">
        <v>106</v>
      </c>
    </row>
    <row r="20" spans="2:13" ht="18.75" customHeight="1" x14ac:dyDescent="0.25">
      <c r="B20" s="12" t="s">
        <v>107</v>
      </c>
    </row>
    <row r="21" spans="2:13" ht="18.75" customHeight="1" x14ac:dyDescent="0.25">
      <c r="B21" s="12" t="s">
        <v>108</v>
      </c>
    </row>
    <row r="22" spans="2:13" ht="18.75" customHeight="1" x14ac:dyDescent="0.25">
      <c r="K22" s="28"/>
    </row>
    <row r="23" spans="2:13" ht="18.75" customHeight="1" x14ac:dyDescent="0.25"/>
    <row r="24" spans="2:13" ht="18.75" customHeight="1" x14ac:dyDescent="0.25"/>
    <row r="25" spans="2:13" ht="18.75" customHeight="1" x14ac:dyDescent="0.25"/>
  </sheetData>
  <phoneticPr fontId="10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4" width="10.7109375" style="7" customWidth="1"/>
    <col min="5" max="5" width="14.7109375" style="7" customWidth="1"/>
    <col min="6" max="6" width="4.7109375" style="7" customWidth="1"/>
    <col min="7" max="8" width="24.7109375" style="7" customWidth="1"/>
    <col min="9" max="16384" width="8.7109375" style="7"/>
  </cols>
  <sheetData>
    <row r="1" spans="1:8" ht="18.75" customHeight="1" x14ac:dyDescent="0.25">
      <c r="A1" s="9"/>
      <c r="F1" s="9"/>
    </row>
    <row r="2" spans="1:8" ht="30" customHeight="1" x14ac:dyDescent="0.25">
      <c r="B2" s="2" t="s">
        <v>89</v>
      </c>
    </row>
    <row r="3" spans="1:8" ht="18.75" customHeight="1" x14ac:dyDescent="0.25">
      <c r="B3" s="10" t="s">
        <v>90</v>
      </c>
    </row>
    <row r="4" spans="1:8" ht="18.75" customHeight="1" x14ac:dyDescent="0.25"/>
    <row r="5" spans="1:8" ht="18.75" customHeight="1" x14ac:dyDescent="0.25">
      <c r="B5" s="3" t="s">
        <v>91</v>
      </c>
    </row>
    <row r="6" spans="1:8" ht="18.75" customHeight="1" x14ac:dyDescent="0.25">
      <c r="B6" s="3"/>
    </row>
    <row r="7" spans="1:8" ht="18.75" customHeight="1" x14ac:dyDescent="0.25">
      <c r="B7" s="13" t="s">
        <v>27</v>
      </c>
      <c r="C7" s="13" t="s">
        <v>11</v>
      </c>
      <c r="D7" s="13" t="s">
        <v>35</v>
      </c>
      <c r="E7" s="13" t="s">
        <v>36</v>
      </c>
      <c r="G7" s="13" t="s">
        <v>37</v>
      </c>
      <c r="H7" s="13" t="s">
        <v>38</v>
      </c>
    </row>
    <row r="8" spans="1:8" ht="18.75" customHeight="1" x14ac:dyDescent="0.25">
      <c r="B8" s="14">
        <v>1</v>
      </c>
      <c r="C8" s="14">
        <v>4.5999999999999996</v>
      </c>
      <c r="D8" s="14">
        <v>32</v>
      </c>
      <c r="E8" s="14" t="s">
        <v>39</v>
      </c>
      <c r="G8" s="14" t="s">
        <v>92</v>
      </c>
      <c r="H8" s="27">
        <f>CORREL(C8:C22,D8:D22)</f>
        <v>1.9304225681652354E-2</v>
      </c>
    </row>
    <row r="9" spans="1:8" ht="18.75" customHeight="1" x14ac:dyDescent="0.25">
      <c r="B9" s="14">
        <v>2</v>
      </c>
      <c r="C9" s="14">
        <v>2.6</v>
      </c>
      <c r="D9" s="14">
        <v>34.9</v>
      </c>
      <c r="E9" s="14" t="s">
        <v>39</v>
      </c>
      <c r="G9" s="14" t="s">
        <v>93</v>
      </c>
      <c r="H9" s="27">
        <f>CORREL(C8:C23,D8:D23)</f>
        <v>0.78310456722380029</v>
      </c>
    </row>
    <row r="10" spans="1:8" ht="18.75" customHeight="1" x14ac:dyDescent="0.25">
      <c r="B10" s="14">
        <v>3</v>
      </c>
      <c r="C10" s="14">
        <v>7.8</v>
      </c>
      <c r="D10" s="14">
        <v>35.1</v>
      </c>
      <c r="E10" s="14" t="s">
        <v>39</v>
      </c>
    </row>
    <row r="11" spans="1:8" ht="18.75" customHeight="1" x14ac:dyDescent="0.25">
      <c r="B11" s="14">
        <v>4</v>
      </c>
      <c r="C11" s="14">
        <v>4.4000000000000004</v>
      </c>
      <c r="D11" s="14">
        <v>61.1</v>
      </c>
      <c r="E11" s="14" t="s">
        <v>39</v>
      </c>
    </row>
    <row r="12" spans="1:8" ht="18.75" customHeight="1" x14ac:dyDescent="0.25">
      <c r="B12" s="14">
        <v>5</v>
      </c>
      <c r="C12" s="14">
        <v>5.8</v>
      </c>
      <c r="D12" s="14">
        <v>76.3</v>
      </c>
      <c r="E12" s="14" t="s">
        <v>39</v>
      </c>
    </row>
    <row r="13" spans="1:8" ht="18.75" customHeight="1" x14ac:dyDescent="0.25">
      <c r="B13" s="14">
        <v>6</v>
      </c>
      <c r="C13" s="14">
        <v>5.4</v>
      </c>
      <c r="D13" s="14">
        <v>45.3</v>
      </c>
      <c r="E13" s="14" t="s">
        <v>39</v>
      </c>
    </row>
    <row r="14" spans="1:8" ht="18.75" customHeight="1" x14ac:dyDescent="0.25">
      <c r="B14" s="14">
        <v>7</v>
      </c>
      <c r="C14" s="14">
        <v>6.5</v>
      </c>
      <c r="D14" s="14">
        <v>33</v>
      </c>
      <c r="E14" s="14" t="s">
        <v>39</v>
      </c>
    </row>
    <row r="15" spans="1:8" ht="18.75" customHeight="1" x14ac:dyDescent="0.25">
      <c r="B15" s="14">
        <v>8</v>
      </c>
      <c r="C15" s="14">
        <v>9.1</v>
      </c>
      <c r="D15" s="14">
        <v>42.4</v>
      </c>
      <c r="E15" s="14" t="s">
        <v>39</v>
      </c>
    </row>
    <row r="16" spans="1:8" ht="18.75" customHeight="1" x14ac:dyDescent="0.25">
      <c r="B16" s="14">
        <v>9</v>
      </c>
      <c r="C16" s="14">
        <v>4.5</v>
      </c>
      <c r="D16" s="14">
        <v>60.9</v>
      </c>
      <c r="E16" s="14" t="s">
        <v>39</v>
      </c>
    </row>
    <row r="17" spans="2:5" ht="18.75" customHeight="1" x14ac:dyDescent="0.25">
      <c r="B17" s="14">
        <v>10</v>
      </c>
      <c r="C17" s="14">
        <v>2.4</v>
      </c>
      <c r="D17" s="14">
        <v>59.6</v>
      </c>
      <c r="E17" s="14" t="s">
        <v>39</v>
      </c>
    </row>
    <row r="18" spans="2:5" ht="18.75" customHeight="1" x14ac:dyDescent="0.25">
      <c r="B18" s="14">
        <v>11</v>
      </c>
      <c r="C18" s="14">
        <v>8.6</v>
      </c>
      <c r="D18" s="14">
        <v>40.299999999999997</v>
      </c>
      <c r="E18" s="14" t="s">
        <v>39</v>
      </c>
    </row>
    <row r="19" spans="2:5" ht="18.75" customHeight="1" x14ac:dyDescent="0.25">
      <c r="B19" s="14">
        <v>12</v>
      </c>
      <c r="C19" s="14">
        <v>9.5</v>
      </c>
      <c r="D19" s="14">
        <v>51.7</v>
      </c>
      <c r="E19" s="14" t="s">
        <v>39</v>
      </c>
    </row>
    <row r="20" spans="2:5" ht="18.75" customHeight="1" x14ac:dyDescent="0.25">
      <c r="B20" s="14">
        <v>13</v>
      </c>
      <c r="C20" s="14">
        <v>8</v>
      </c>
      <c r="D20" s="14">
        <v>48.1</v>
      </c>
      <c r="E20" s="14" t="s">
        <v>39</v>
      </c>
    </row>
    <row r="21" spans="2:5" ht="18.75" customHeight="1" x14ac:dyDescent="0.25">
      <c r="B21" s="14">
        <v>14</v>
      </c>
      <c r="C21" s="14">
        <v>4.5999999999999996</v>
      </c>
      <c r="D21" s="14">
        <v>36.200000000000003</v>
      </c>
      <c r="E21" s="14" t="s">
        <v>39</v>
      </c>
    </row>
    <row r="22" spans="2:5" ht="18.75" customHeight="1" x14ac:dyDescent="0.25">
      <c r="B22" s="14">
        <v>15</v>
      </c>
      <c r="C22" s="14">
        <v>1.1000000000000001</v>
      </c>
      <c r="D22" s="14">
        <v>32.200000000000003</v>
      </c>
      <c r="E22" s="14" t="s">
        <v>39</v>
      </c>
    </row>
    <row r="23" spans="2:5" ht="18.75" customHeight="1" x14ac:dyDescent="0.25">
      <c r="B23" s="14">
        <v>16</v>
      </c>
      <c r="C23" s="14">
        <v>20</v>
      </c>
      <c r="D23" s="14">
        <v>200</v>
      </c>
      <c r="E23" s="14" t="s">
        <v>40</v>
      </c>
    </row>
    <row r="24" spans="2:5" ht="18.75" customHeight="1" x14ac:dyDescent="0.25"/>
    <row r="25" spans="2:5" ht="18.75" customHeight="1" x14ac:dyDescent="0.25">
      <c r="B25" s="3" t="s">
        <v>34</v>
      </c>
    </row>
    <row r="26" spans="2:5" ht="18.75" customHeight="1" x14ac:dyDescent="0.25">
      <c r="B26" s="12" t="s">
        <v>94</v>
      </c>
    </row>
    <row r="27" spans="2:5" ht="18.75" customHeight="1" x14ac:dyDescent="0.25">
      <c r="B27" s="12" t="s">
        <v>95</v>
      </c>
    </row>
    <row r="28" spans="2:5" ht="18.75" customHeight="1" x14ac:dyDescent="0.25">
      <c r="B28" s="12" t="s">
        <v>96</v>
      </c>
    </row>
    <row r="29" spans="2:5" ht="18.75" customHeight="1" x14ac:dyDescent="0.25">
      <c r="B29" s="12" t="s">
        <v>97</v>
      </c>
    </row>
    <row r="30" spans="2:5" ht="18.75" customHeight="1" x14ac:dyDescent="0.25"/>
    <row r="31" spans="2:5" ht="18.75" customHeight="1" x14ac:dyDescent="0.25"/>
  </sheetData>
  <phoneticPr fontId="10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tabSelected="1" zoomScaleNormal="100" workbookViewId="0"/>
  </sheetViews>
  <sheetFormatPr defaultColWidth="8.7109375" defaultRowHeight="18.75" x14ac:dyDescent="0.25"/>
  <cols>
    <col min="1" max="1" width="4.7109375" style="7" customWidth="1"/>
    <col min="2" max="2" width="8" style="7" customWidth="1"/>
    <col min="3" max="5" width="18.7109375" style="7" customWidth="1"/>
    <col min="6" max="6" width="4" style="7" customWidth="1"/>
    <col min="7" max="7" width="26.7109375" style="7" customWidth="1"/>
    <col min="8" max="8" width="12.7109375" style="7" customWidth="1"/>
    <col min="9" max="9" width="29.7109375" style="7" bestFit="1" customWidth="1"/>
    <col min="10" max="16384" width="8.7109375" style="7"/>
  </cols>
  <sheetData>
    <row r="1" spans="1:9" ht="18.75" customHeight="1" x14ac:dyDescent="0.25">
      <c r="A1" s="9"/>
    </row>
    <row r="2" spans="1:9" ht="30" customHeight="1" x14ac:dyDescent="0.25">
      <c r="B2" s="2" t="s">
        <v>64</v>
      </c>
    </row>
    <row r="3" spans="1:9" ht="18.75" customHeight="1" x14ac:dyDescent="0.25">
      <c r="B3" s="10" t="s">
        <v>65</v>
      </c>
    </row>
    <row r="4" spans="1:9" ht="18.75" customHeight="1" x14ac:dyDescent="0.25"/>
    <row r="5" spans="1:9" ht="18.75" customHeight="1" x14ac:dyDescent="0.25">
      <c r="B5" s="13" t="s">
        <v>41</v>
      </c>
      <c r="C5" s="17" t="s">
        <v>66</v>
      </c>
      <c r="D5" s="17" t="s">
        <v>67</v>
      </c>
      <c r="E5" s="17" t="s">
        <v>42</v>
      </c>
      <c r="G5" s="13" t="s">
        <v>43</v>
      </c>
      <c r="H5" s="13" t="s">
        <v>38</v>
      </c>
      <c r="I5" s="13" t="s">
        <v>44</v>
      </c>
    </row>
    <row r="6" spans="1:9" ht="18.75" customHeight="1" x14ac:dyDescent="0.25">
      <c r="B6" s="14" t="s">
        <v>68</v>
      </c>
      <c r="C6" s="14">
        <v>5</v>
      </c>
      <c r="D6" s="14">
        <v>80</v>
      </c>
      <c r="E6" s="14">
        <v>3</v>
      </c>
      <c r="G6" s="15" t="s">
        <v>69</v>
      </c>
      <c r="H6" s="27">
        <f>CORREL(D6:D17,E6:E17)</f>
        <v>0.98835278628306777</v>
      </c>
      <c r="I6" s="15" t="s">
        <v>70</v>
      </c>
    </row>
    <row r="7" spans="1:9" ht="18.75" customHeight="1" x14ac:dyDescent="0.25">
      <c r="B7" s="14" t="s">
        <v>71</v>
      </c>
      <c r="C7" s="14">
        <v>6</v>
      </c>
      <c r="D7" s="14">
        <v>90</v>
      </c>
      <c r="E7" s="14">
        <v>4</v>
      </c>
      <c r="G7" s="15" t="s">
        <v>72</v>
      </c>
      <c r="H7" s="27">
        <f>CORREL(C6:C17,D6:D17)</f>
        <v>0.99021742538806001</v>
      </c>
      <c r="I7" s="15" t="s">
        <v>73</v>
      </c>
    </row>
    <row r="8" spans="1:9" ht="18.75" customHeight="1" x14ac:dyDescent="0.25">
      <c r="B8" s="14" t="s">
        <v>74</v>
      </c>
      <c r="C8" s="14">
        <v>10</v>
      </c>
      <c r="D8" s="14">
        <v>130</v>
      </c>
      <c r="E8" s="14">
        <v>6</v>
      </c>
      <c r="G8" s="15" t="s">
        <v>75</v>
      </c>
      <c r="H8" s="27">
        <f>CORREL(C6:C17,E6:E17)</f>
        <v>0.96053143106769567</v>
      </c>
      <c r="I8" s="15" t="s">
        <v>73</v>
      </c>
    </row>
    <row r="9" spans="1:9" ht="18.75" customHeight="1" x14ac:dyDescent="0.25">
      <c r="B9" s="14" t="s">
        <v>76</v>
      </c>
      <c r="C9" s="14">
        <v>15</v>
      </c>
      <c r="D9" s="14">
        <v>200</v>
      </c>
      <c r="E9" s="14">
        <v>12</v>
      </c>
    </row>
    <row r="10" spans="1:9" ht="18.75" customHeight="1" x14ac:dyDescent="0.25">
      <c r="B10" s="14" t="s">
        <v>77</v>
      </c>
      <c r="C10" s="14">
        <v>20</v>
      </c>
      <c r="D10" s="14">
        <v>280</v>
      </c>
      <c r="E10" s="14">
        <v>20</v>
      </c>
    </row>
    <row r="11" spans="1:9" ht="18.75" customHeight="1" x14ac:dyDescent="0.25">
      <c r="B11" s="14" t="s">
        <v>78</v>
      </c>
      <c r="C11" s="14">
        <v>23</v>
      </c>
      <c r="D11" s="14">
        <v>340</v>
      </c>
      <c r="E11" s="14">
        <v>28</v>
      </c>
    </row>
    <row r="12" spans="1:9" ht="18.75" customHeight="1" x14ac:dyDescent="0.25">
      <c r="B12" s="14" t="s">
        <v>79</v>
      </c>
      <c r="C12" s="14">
        <v>28</v>
      </c>
      <c r="D12" s="14">
        <v>450</v>
      </c>
      <c r="E12" s="14">
        <v>45</v>
      </c>
    </row>
    <row r="13" spans="1:9" ht="18.75" customHeight="1" x14ac:dyDescent="0.25">
      <c r="B13" s="14" t="s">
        <v>80</v>
      </c>
      <c r="C13" s="14">
        <v>30</v>
      </c>
      <c r="D13" s="14">
        <v>480</v>
      </c>
      <c r="E13" s="14">
        <v>50</v>
      </c>
    </row>
    <row r="14" spans="1:9" ht="18.75" customHeight="1" x14ac:dyDescent="0.25">
      <c r="B14" s="14" t="s">
        <v>81</v>
      </c>
      <c r="C14" s="14">
        <v>25</v>
      </c>
      <c r="D14" s="14">
        <v>380</v>
      </c>
      <c r="E14" s="14">
        <v>32</v>
      </c>
    </row>
    <row r="15" spans="1:9" ht="18.75" customHeight="1" x14ac:dyDescent="0.25">
      <c r="B15" s="14" t="s">
        <v>82</v>
      </c>
      <c r="C15" s="14">
        <v>18</v>
      </c>
      <c r="D15" s="14">
        <v>230</v>
      </c>
      <c r="E15" s="14">
        <v>15</v>
      </c>
    </row>
    <row r="16" spans="1:9" ht="18.75" customHeight="1" x14ac:dyDescent="0.25">
      <c r="B16" s="14" t="s">
        <v>83</v>
      </c>
      <c r="C16" s="14">
        <v>12</v>
      </c>
      <c r="D16" s="14">
        <v>150</v>
      </c>
      <c r="E16" s="14">
        <v>8</v>
      </c>
    </row>
    <row r="17" spans="2:5" ht="18.75" customHeight="1" x14ac:dyDescent="0.25">
      <c r="B17" s="14" t="s">
        <v>84</v>
      </c>
      <c r="C17" s="14">
        <v>7</v>
      </c>
      <c r="D17" s="14">
        <v>100</v>
      </c>
      <c r="E17" s="14">
        <v>4</v>
      </c>
    </row>
    <row r="18" spans="2:5" ht="18.75" customHeight="1" x14ac:dyDescent="0.25"/>
    <row r="19" spans="2:5" ht="18.75" customHeight="1" x14ac:dyDescent="0.25"/>
    <row r="20" spans="2:5" ht="18.75" customHeight="1" x14ac:dyDescent="0.25">
      <c r="B20" s="3" t="s">
        <v>45</v>
      </c>
    </row>
    <row r="21" spans="2:5" ht="18.75" customHeight="1" x14ac:dyDescent="0.25">
      <c r="B21" s="12" t="s">
        <v>46</v>
      </c>
    </row>
    <row r="22" spans="2:5" ht="18.75" customHeight="1" x14ac:dyDescent="0.25">
      <c r="B22" s="12" t="s">
        <v>85</v>
      </c>
    </row>
    <row r="23" spans="2:5" ht="18.75" customHeight="1" x14ac:dyDescent="0.25">
      <c r="B23" s="12" t="s">
        <v>86</v>
      </c>
    </row>
    <row r="24" spans="2:5" ht="18.75" customHeight="1" x14ac:dyDescent="0.25">
      <c r="B24" s="12" t="s">
        <v>47</v>
      </c>
    </row>
    <row r="25" spans="2:5" ht="18.75" customHeight="1" x14ac:dyDescent="0.25"/>
    <row r="26" spans="2:5" ht="18.75" customHeight="1" x14ac:dyDescent="0.25">
      <c r="B26" s="3" t="s">
        <v>48</v>
      </c>
    </row>
    <row r="27" spans="2:5" ht="18.75" customHeight="1" x14ac:dyDescent="0.25">
      <c r="B27" s="12" t="s">
        <v>49</v>
      </c>
    </row>
    <row r="28" spans="2:5" ht="18.75" customHeight="1" x14ac:dyDescent="0.25">
      <c r="B28" s="12" t="s">
        <v>87</v>
      </c>
    </row>
    <row r="29" spans="2:5" ht="18.75" customHeight="1" x14ac:dyDescent="0.25">
      <c r="B29" s="12" t="s">
        <v>88</v>
      </c>
    </row>
    <row r="30" spans="2:5" ht="18.75" customHeight="1" x14ac:dyDescent="0.25">
      <c r="B30" s="12" t="s">
        <v>50</v>
      </c>
    </row>
    <row r="31" spans="2:5" ht="18.75" customHeight="1" x14ac:dyDescent="0.25"/>
    <row r="32" spans="2:5" ht="18.75" customHeight="1" x14ac:dyDescent="0.25"/>
    <row r="33" s="7" customFormat="1" ht="18.75" customHeight="1" x14ac:dyDescent="0.25"/>
    <row r="34" s="7" customFormat="1" ht="18.75" customHeight="1" x14ac:dyDescent="0.25"/>
    <row r="35" s="7" customFormat="1" ht="18.75" customHeight="1" x14ac:dyDescent="0.25"/>
  </sheetData>
  <phoneticPr fontId="1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はじめに</vt:lpstr>
      <vt:lpstr>4-1 2つの変数の関係</vt:lpstr>
      <vt:lpstr>4-2 層別散布図</vt:lpstr>
      <vt:lpstr>4-3 相関係数</vt:lpstr>
      <vt:lpstr>4-4 注意点</vt:lpstr>
      <vt:lpstr>4-5 相関と因果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2026-05-04T06:57:53Z</dcterms:created>
  <dcterms:modified xsi:type="dcterms:W3CDTF">2026-05-09T23:52:40Z</dcterms:modified>
  <dc:language>en-US</dc:language>
</cp:coreProperties>
</file>