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akak\projects\transparently\stats3\excel\"/>
    </mc:Choice>
  </mc:AlternateContent>
  <xr:revisionPtr revIDLastSave="0" documentId="13_ncr:1_{B4CF62CD-A237-4E45-B631-CFB88346529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はじめに" sheetId="1" r:id="rId1"/>
    <sheet name="3-1 代表値" sheetId="2" r:id="rId2"/>
    <sheet name="3-2 散らばりの尺度" sheetId="3" r:id="rId3"/>
    <sheet name="3-3 標準化と変動係数" sheetId="4" r:id="rId4"/>
    <sheet name="3-4 EDAと外れ値" sheetId="5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8" i="5" l="1"/>
  <c r="F18" i="5"/>
  <c r="G17" i="5"/>
  <c r="F17" i="5"/>
  <c r="G16" i="5"/>
  <c r="F16" i="5"/>
  <c r="G15" i="5"/>
  <c r="F15" i="5"/>
  <c r="G14" i="5"/>
  <c r="F14" i="5"/>
  <c r="G13" i="5"/>
  <c r="F13" i="5"/>
  <c r="G7" i="5"/>
  <c r="G6" i="5"/>
  <c r="I17" i="3"/>
  <c r="I16" i="3"/>
  <c r="C12" i="3"/>
  <c r="E11" i="3"/>
  <c r="J8" i="3" s="1"/>
  <c r="E10" i="3"/>
  <c r="F10" i="3" s="1"/>
  <c r="E9" i="3"/>
  <c r="F9" i="3" s="1"/>
  <c r="E8" i="3"/>
  <c r="F8" i="3" s="1"/>
  <c r="E7" i="3"/>
  <c r="F7" i="3" s="1"/>
  <c r="J6" i="3"/>
  <c r="E6" i="3"/>
  <c r="F6" i="3" s="1"/>
  <c r="F11" i="3" s="1"/>
  <c r="J10" i="3" s="1"/>
  <c r="J11" i="3" s="1"/>
  <c r="J12" i="3" s="1"/>
  <c r="G8" i="2"/>
  <c r="G7" i="2"/>
  <c r="G6" i="2"/>
  <c r="C44" i="4"/>
  <c r="C42" i="4"/>
  <c r="C43" i="4" s="1"/>
  <c r="F29" i="4"/>
  <c r="G29" i="4" s="1"/>
  <c r="F28" i="4"/>
  <c r="G28" i="4" s="1"/>
  <c r="F27" i="4"/>
  <c r="G27" i="4" s="1"/>
  <c r="C15" i="4"/>
  <c r="G8" i="5" l="1"/>
  <c r="D10" i="4"/>
  <c r="E10" i="4" s="1"/>
  <c r="D9" i="4"/>
  <c r="E9" i="4" s="1"/>
  <c r="D13" i="4"/>
  <c r="E13" i="4" s="1"/>
  <c r="D12" i="4"/>
  <c r="E12" i="4" s="1"/>
  <c r="D11" i="4"/>
  <c r="E11" i="4" s="1"/>
  <c r="C16" i="4" l="1"/>
  <c r="C17" i="4" s="1"/>
  <c r="G9" i="5"/>
  <c r="G10" i="5"/>
  <c r="F12" i="4" l="1"/>
  <c r="G12" i="4" s="1"/>
  <c r="F13" i="4"/>
  <c r="G13" i="4" s="1"/>
  <c r="F11" i="4"/>
  <c r="G11" i="4" s="1"/>
  <c r="F10" i="4"/>
  <c r="G10" i="4" s="1"/>
  <c r="F9" i="4"/>
  <c r="G9" i="4" s="1"/>
</calcChain>
</file>

<file path=xl/sharedStrings.xml><?xml version="1.0" encoding="utf-8"?>
<sst xmlns="http://schemas.openxmlformats.org/spreadsheetml/2006/main" count="152" uniqueCount="131">
  <si>
    <t>本ファイルの内容</t>
  </si>
  <si>
    <t>使い方</t>
  </si>
  <si>
    <t>シートの下部には、計算手順や注意点をまとめてあります。</t>
  </si>
  <si>
    <t>https://www.transparently.jp/stats3/</t>
  </si>
  <si>
    <t>番号</t>
  </si>
  <si>
    <t>点数</t>
  </si>
  <si>
    <t>代表値</t>
  </si>
  <si>
    <t>関数</t>
  </si>
  <si>
    <t>値</t>
  </si>
  <si>
    <t>平均値</t>
  </si>
  <si>
    <t>AVERAGE</t>
  </si>
  <si>
    <t>中央値</t>
  </si>
  <si>
    <t>MEDIAN</t>
  </si>
  <si>
    <t>最頻値</t>
  </si>
  <si>
    <t>MODE</t>
  </si>
  <si>
    <t>補足比較</t>
  </si>
  <si>
    <t>ポイント</t>
  </si>
  <si>
    <t>中央値：データを並べたときの真ん中の値。外れ値に強い</t>
  </si>
  <si>
    <t>最頻値：もっとも多く出現する値。質的変数でも使える</t>
  </si>
  <si>
    <t>偏差</t>
  </si>
  <si>
    <t>計算</t>
  </si>
  <si>
    <t>①平均値</t>
  </si>
  <si>
    <t>②各データの偏差</t>
  </si>
  <si>
    <t>平均</t>
  </si>
  <si>
    <t>⑦標準偏差</t>
  </si>
  <si>
    <t>√分散</t>
  </si>
  <si>
    <t>偏差²</t>
  </si>
  <si>
    <t>偏差値</t>
  </si>
  <si>
    <t>比較対象</t>
  </si>
  <si>
    <t>単位</t>
  </si>
  <si>
    <t>標準偏差</t>
  </si>
  <si>
    <t>CV(%)</t>
  </si>
  <si>
    <t>成人の身長</t>
  </si>
  <si>
    <t>cm</t>
  </si>
  <si>
    <t>成人の体重</t>
  </si>
  <si>
    <t>kg</t>
  </si>
  <si>
    <t>会社員の年収</t>
  </si>
  <si>
    <t>万円</t>
  </si>
  <si>
    <t>あなたの値</t>
  </si>
  <si>
    <t>判定</t>
  </si>
  <si>
    <t>Q1</t>
  </si>
  <si>
    <t>QUARTILE</t>
  </si>
  <si>
    <t>Q3</t>
  </si>
  <si>
    <t>IQR</t>
  </si>
  <si>
    <t>Q3-Q1</t>
  </si>
  <si>
    <t>下限の閾値</t>
  </si>
  <si>
    <t>Q1-1.5×IQR</t>
  </si>
  <si>
    <t>上限の閾値</t>
  </si>
  <si>
    <t>Q3+1.5×IQR</t>
  </si>
  <si>
    <t>比較</t>
  </si>
  <si>
    <t>分散</t>
  </si>
  <si>
    <t>レンジ</t>
  </si>
  <si>
    <t>読み取れること</t>
  </si>
  <si>
    <t>外れ値の扱い方</t>
  </si>
  <si>
    <t>②機械的に削除しない。原因を理解してから対応</t>
  </si>
  <si>
    <t>統計検定3級 学習講座 Chapter 3</t>
  </si>
  <si>
    <t>3-1 位置に関する代表値</t>
  </si>
  <si>
    <t>平均値・中央値・最頻値の3つの代表値を計算</t>
  </si>
  <si>
    <t>3-2 観測値の散らばりの尺度</t>
  </si>
  <si>
    <t>偏差→分散→標準偏差の6ステップを列で確認</t>
  </si>
  <si>
    <t>Z得点・偏差値・CVで、相対的な位置・ばらつきを捉える</t>
  </si>
  <si>
    <t>3-4 探索的データ解析と外れ値</t>
  </si>
  <si>
    <t>外れ値の検出と、含む/含まないでの比較</t>
  </si>
  <si>
    <t>各シートはWebの本文と対応しています。本文を読んだあとに、対応するシートで手を動かしてください。</t>
  </si>
  <si>
    <t>© Transparently / 榊 裕次郎</t>
  </si>
  <si>
    <t>3-4 探索的データ解析法と外れ値</t>
  </si>
  <si>
    <t>外れ値あり(全9個)</t>
  </si>
  <si>
    <t>外れ値なし(8個)</t>
  </si>
  <si>
    <t>200は上限の閾値を超えているので外れ値と判定される</t>
  </si>
  <si>
    <t>外れ値ありで平均は約71、外れ値を除くと約67.5(平均が引っ張られている)</t>
  </si>
  <si>
    <t>中央値はほぼ変わらない(外れ値に強い指標)</t>
  </si>
  <si>
    <t>標準偏差は外れ値ありで約45、なしで約11と劇的に変わる</t>
  </si>
  <si>
    <t>IQRはほとんど変わらない(頑健な散らばりの指標)</t>
  </si>
  <si>
    <t>①なぜ外れているかを考える(測定ミス・例外的事象・本物の特異値)</t>
  </si>
  <si>
    <t>③必要に応じて、外れ値を含む/含まない両方の結果を報告する</t>
  </si>
  <si>
    <t>Z得点・偏差値・変動係数で、データの「位置」と「相対的なばらつき」を捉える</t>
  </si>
  <si>
    <t>パート1: 標準化(Z得点)</t>
  </si>
  <si>
    <t>標準化は、各データを「平均0・標準偏差1」のスケールに変換する操作。全国模試や偏差値はこの考え方に基づいています。</t>
  </si>
  <si>
    <t>点数 X</t>
  </si>
  <si>
    <t>偏差(X-μ)</t>
  </si>
  <si>
    <t>Z得点</t>
  </si>
  <si>
    <t>平均(μ)</t>
  </si>
  <si>
    <t>分散(s²)</t>
  </si>
  <si>
    <t>標準偏差(s)</t>
  </si>
  <si>
    <t>●Z得点: 平均からの距離を「標準偏差で何個分か」で表した値。平均ぴったりなら0、+1なら平均より1σ高い、-1なら平均より1σ低い。</t>
  </si>
  <si>
    <t>●偏差値: Z得点を「平均50・標準偏差10」のスケールに変換したもの。偏差値50が平均、60なら平均より1σ上位、40なら1σ下位。</t>
  </si>
  <si>
    <t>パート2: 変動係数(CV)で散らばりを比較</t>
  </si>
  <si>
    <t>変動係数(CV)は、標準偏差を平均で割った相対的な散らばりの指標。単位や平均値が違うデータの「ばらつき度合い」を比較できます。</t>
  </si>
  <si>
    <t>変動係数 CV</t>
  </si>
  <si>
    <t>↑同じ「標準偏差6」「標準偏差10」「標準偏差150」でも、平均で割って比較すると、相対的なばらつきは別物。</t>
  </si>
  <si>
    <t>●身長: CV ≒ 3.5%   →  もっとも安定(個人差が小さい)</t>
  </si>
  <si>
    <t>●体重: CV ≒ 15.4%  →  中程度のばらつき</t>
  </si>
  <si>
    <t>●年収: CV ≒ 30.0%  →  もっとも個人差が大きい</t>
  </si>
  <si>
    <t>変動係数(%)</t>
  </si>
  <si>
    <t>3-2 観測値の散らばりの尺度 - 偏差・分散・標準偏差</t>
  </si>
  <si>
    <t>6ステップで分散と標準偏差を計算する</t>
  </si>
  <si>
    <t>偏差の2乗</t>
  </si>
  <si>
    <t>6ステップ</t>
  </si>
  <si>
    <t>値-平均</t>
  </si>
  <si>
    <t>(D列を見る)</t>
  </si>
  <si>
    <t>③偏差の合計(必ず0)</t>
  </si>
  <si>
    <t>SUM(偏差)</t>
  </si>
  <si>
    <t>④偏差の2乗</t>
  </si>
  <si>
    <t>偏差^2</t>
  </si>
  <si>
    <t>(E列を見る)</t>
  </si>
  <si>
    <t>⑤偏差2乗の合計</t>
  </si>
  <si>
    <t>SUM(偏差2乗)</t>
  </si>
  <si>
    <t>⑥分散(平均)</t>
  </si>
  <si>
    <t>÷データ数</t>
  </si>
  <si>
    <t>　     ↑ 偏差の合計は0になる</t>
  </si>
  <si>
    <t>Excel関数で一発</t>
  </si>
  <si>
    <t>分散(VAR.P)</t>
  </si>
  <si>
    <t>標準偏差(STDEV.P)</t>
  </si>
  <si>
    <t>偏差の合計は、必ず0(プラスとマイナスが打ち消し合う)</t>
  </si>
  <si>
    <t>そのため2乗してから合計する(これが「最小二乗法」の基礎にもなる発想。ズレを空間化して差を敏感にする＆負の数が消える)</t>
  </si>
  <si>
    <t>分散の単位は、もとの単位の2乗(点^2)。使い慣れた m² は認識しやすいが 点² や 円² 等は使っていないので差がわからない。実用には、標準偏差(点)がわかりやすい</t>
  </si>
  <si>
    <t>母集団分散はVAR.P/STDEV.P。標本分散はVAR.S/STDEV.S、3級では母集団扱いが基本となるため、.Pで統一して説明します</t>
  </si>
  <si>
    <t>3-1 位置に関する代表値 - 平均値・中央値・最頻値</t>
  </si>
  <si>
    <t>10人のテスト点数を題材に、3つの代表値を計算する</t>
  </si>
  <si>
    <t>(中央値はほぼ動かない)</t>
  </si>
  <si>
    <t>平均値：データの真ん中(算術的な中心)。外れ値の影響を強く受ける</t>
  </si>
  <si>
    <t>3つの代表値の特徴を理解して、状況に応じて使い分ける</t>
  </si>
  <si>
    <t xml:space="preserve"> ※ SQRT関数は平方根を取る関数です</t>
    <rPh sb="7" eb="9">
      <t>カンスウ</t>
    </rPh>
    <rPh sb="10" eb="13">
      <t>ヘイホウコン</t>
    </rPh>
    <rPh sb="14" eb="15">
      <t>ト</t>
    </rPh>
    <rPh sb="16" eb="18">
      <t>カンスウ</t>
    </rPh>
    <phoneticPr fontId="16"/>
  </si>
  <si>
    <t>　　　　↑　偏差値になると見やすくなるかも</t>
    <rPh sb="6" eb="9">
      <t>ヘンサチ</t>
    </rPh>
    <rPh sb="13" eb="14">
      <t>ミ</t>
    </rPh>
    <phoneticPr fontId="16"/>
  </si>
  <si>
    <t>★　自分のデータで計算　</t>
    <phoneticPr fontId="16"/>
  </si>
  <si>
    <t>セル参照を利用して数値をいろいろ変えてみて、数字の感覚をつかんでみて！</t>
  </si>
  <si>
    <t>外れ値を含む/含まないで、統計量がどう変わるかを確認</t>
    <phoneticPr fontId="16"/>
  </si>
  <si>
    <t>※ 外れ値の扱いは恣意的操作にならないことが重要</t>
    <rPh sb="2" eb="3">
      <t>ハズ</t>
    </rPh>
    <rPh sb="4" eb="5">
      <t>チ</t>
    </rPh>
    <rPh sb="6" eb="7">
      <t>アツカ</t>
    </rPh>
    <rPh sb="9" eb="14">
      <t>シイテキソウサ</t>
    </rPh>
    <rPh sb="22" eb="24">
      <t>ジュウヨウ</t>
    </rPh>
    <phoneticPr fontId="16"/>
  </si>
  <si>
    <t>3-3 データの標準化と変動係数</t>
    <phoneticPr fontId="16"/>
  </si>
  <si>
    <t>第3章 1変数データの分析 - Excel補助資料</t>
    <rPh sb="21" eb="25">
      <t>ホジョシリョウ</t>
    </rPh>
    <phoneticPr fontId="16"/>
  </si>
  <si>
    <t>セルC15の「98」を「200」に変えると…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</si>
</sst>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.0;[Red]\-#,##0.0"/>
    <numFmt numFmtId="178" formatCode="0.0"/>
    <numFmt numFmtId="179" formatCode="0.000"/>
  </numFmts>
  <fonts count="17" x14ac:knownFonts="1">
    <font>
      <sz val="11"/>
      <color theme="1"/>
      <name val="Calibri"/>
      <family val="2"/>
      <charset val="1"/>
    </font>
    <font>
      <sz val="11"/>
      <color theme="1"/>
      <name val="メイリオ"/>
      <family val="3"/>
      <charset val="128"/>
    </font>
    <font>
      <sz val="11"/>
      <color rgb="FF333333"/>
      <name val="メイリオ"/>
      <family val="3"/>
      <charset val="128"/>
    </font>
    <font>
      <b/>
      <sz val="18"/>
      <color rgb="FF2D5E3F"/>
      <name val="メイリオ"/>
      <family val="3"/>
      <charset val="128"/>
    </font>
    <font>
      <sz val="10"/>
      <color rgb="FF6B6B6B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メイリオ"/>
      <family val="3"/>
      <charset val="128"/>
    </font>
    <font>
      <sz val="10"/>
      <color rgb="FF2D5E3F"/>
      <name val="メイリオ"/>
      <family val="3"/>
      <charset val="128"/>
    </font>
    <font>
      <b/>
      <sz val="16"/>
      <color rgb="FF2D5E3F"/>
      <name val="メイリオ"/>
      <family val="3"/>
      <charset val="128"/>
    </font>
    <font>
      <sz val="10"/>
      <color rgb="FF4A4A4A"/>
      <name val="メイリオ"/>
      <family val="3"/>
      <charset val="128"/>
    </font>
    <font>
      <b/>
      <sz val="11"/>
      <color rgb="FFFFFFFF"/>
      <name val="メイリオ"/>
      <family val="3"/>
      <charset val="128"/>
    </font>
    <font>
      <b/>
      <sz val="11"/>
      <color rgb="FF2D5E3F"/>
      <name val="メイリオ"/>
      <family val="3"/>
      <charset val="128"/>
    </font>
    <font>
      <b/>
      <sz val="12"/>
      <color rgb="FFC0392B"/>
      <name val="メイリオ"/>
      <family val="3"/>
      <charset val="128"/>
    </font>
    <font>
      <b/>
      <sz val="12"/>
      <color rgb="FF0000FF"/>
      <name val="メイリオ"/>
      <family val="3"/>
      <charset val="128"/>
    </font>
    <font>
      <sz val="11"/>
      <color theme="1"/>
      <name val="Calibri"/>
      <family val="2"/>
      <charset val="1"/>
    </font>
    <font>
      <b/>
      <sz val="14"/>
      <color rgb="FF2D5E3F"/>
      <name val="メイリオ"/>
      <family val="3"/>
      <charset val="128"/>
    </font>
    <font>
      <sz val="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2D5E3F"/>
        <bgColor rgb="FF4A4A4A"/>
      </patternFill>
    </fill>
    <fill>
      <patternFill patternType="solid">
        <fgColor theme="0" tint="-4.9989318521683403E-2"/>
        <bgColor rgb="FFFFEEE6"/>
      </patternFill>
    </fill>
    <fill>
      <patternFill patternType="solid">
        <fgColor rgb="FFFFEEE6"/>
        <bgColor rgb="FFFFF9E6"/>
      </patternFill>
    </fill>
    <fill>
      <patternFill patternType="solid">
        <fgColor rgb="FFFFF9E6"/>
        <bgColor rgb="FFFFEEE6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76" fontId="14" fillId="0" borderId="0">
      <alignment vertical="center"/>
    </xf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77" fontId="6" fillId="0" borderId="2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indent="1"/>
    </xf>
    <xf numFmtId="0" fontId="9" fillId="0" borderId="0" xfId="0" applyFont="1" applyAlignment="1">
      <alignment vertical="center"/>
    </xf>
    <xf numFmtId="178" fontId="12" fillId="4" borderId="1" xfId="0" applyNumberFormat="1" applyFont="1" applyFill="1" applyBorder="1" applyAlignment="1">
      <alignment horizontal="center" vertical="center"/>
    </xf>
    <xf numFmtId="179" fontId="12" fillId="4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2" fontId="12" fillId="4" borderId="1" xfId="0" applyNumberFormat="1" applyFont="1" applyFill="1" applyBorder="1" applyAlignment="1">
      <alignment horizontal="center" vertical="center"/>
    </xf>
  </cellXfs>
  <cellStyles count="2">
    <cellStyle name="Excel Built-in Comma [0]" xfId="1" xr:uid="{00000000-0005-0000-0000-000006000000}"/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2D5E3F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9E6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EE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4A4A4A"/>
      <rgbColor rgb="FFC0392B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tabSelected="1" zoomScaleNormal="100" workbookViewId="0"/>
  </sheetViews>
  <sheetFormatPr defaultColWidth="8.7109375" defaultRowHeight="18.75" x14ac:dyDescent="0.25"/>
  <cols>
    <col min="1" max="1" width="4.7109375" style="1" customWidth="1"/>
    <col min="2" max="2" width="39.7109375" style="1" customWidth="1"/>
    <col min="3" max="3" width="70" style="1" customWidth="1"/>
    <col min="4" max="16384" width="8.7109375" style="1"/>
  </cols>
  <sheetData>
    <row r="1" spans="1:3" ht="18.75" customHeight="1" x14ac:dyDescent="0.25">
      <c r="A1" s="2"/>
    </row>
    <row r="2" spans="1:3" ht="30" customHeight="1" x14ac:dyDescent="0.25">
      <c r="B2" s="21" t="s">
        <v>129</v>
      </c>
    </row>
    <row r="3" spans="1:3" ht="18.75" customHeight="1" x14ac:dyDescent="0.25">
      <c r="B3" s="5" t="s">
        <v>55</v>
      </c>
    </row>
    <row r="4" spans="1:3" ht="18.75" customHeight="1" x14ac:dyDescent="0.25"/>
    <row r="5" spans="1:3" ht="18.75" customHeight="1" x14ac:dyDescent="0.25"/>
    <row r="6" spans="1:3" ht="18.75" customHeight="1" x14ac:dyDescent="0.25">
      <c r="B6" s="22" t="s">
        <v>0</v>
      </c>
    </row>
    <row r="7" spans="1:3" ht="18.75" customHeight="1" x14ac:dyDescent="0.25"/>
    <row r="8" spans="1:3" ht="18.75" customHeight="1" x14ac:dyDescent="0.25">
      <c r="B8" s="3" t="s">
        <v>56</v>
      </c>
      <c r="C8" s="4" t="s">
        <v>57</v>
      </c>
    </row>
    <row r="9" spans="1:3" ht="18.75" customHeight="1" x14ac:dyDescent="0.25">
      <c r="B9" s="3" t="s">
        <v>58</v>
      </c>
      <c r="C9" s="4" t="s">
        <v>59</v>
      </c>
    </row>
    <row r="10" spans="1:3" ht="18.75" customHeight="1" x14ac:dyDescent="0.25">
      <c r="B10" s="3" t="s">
        <v>128</v>
      </c>
      <c r="C10" s="4" t="s">
        <v>60</v>
      </c>
    </row>
    <row r="11" spans="1:3" ht="18.75" customHeight="1" x14ac:dyDescent="0.25">
      <c r="B11" s="3" t="s">
        <v>61</v>
      </c>
      <c r="C11" s="4" t="s">
        <v>62</v>
      </c>
    </row>
    <row r="12" spans="1:3" ht="18.75" customHeight="1" x14ac:dyDescent="0.25"/>
    <row r="13" spans="1:3" ht="18.75" customHeight="1" x14ac:dyDescent="0.25">
      <c r="B13" s="22" t="s">
        <v>1</v>
      </c>
    </row>
    <row r="14" spans="1:3" ht="18.75" customHeight="1" x14ac:dyDescent="0.25">
      <c r="B14" s="4" t="s">
        <v>63</v>
      </c>
    </row>
    <row r="15" spans="1:3" ht="18.75" customHeight="1" x14ac:dyDescent="0.25">
      <c r="B15" s="4" t="s">
        <v>2</v>
      </c>
    </row>
    <row r="16" spans="1:3" ht="18.75" customHeight="1" x14ac:dyDescent="0.25"/>
    <row r="17" spans="2:2" ht="18.75" customHeight="1" x14ac:dyDescent="0.25"/>
    <row r="18" spans="2:2" ht="18.75" customHeight="1" x14ac:dyDescent="0.25">
      <c r="B18" s="5" t="s">
        <v>64</v>
      </c>
    </row>
    <row r="19" spans="2:2" ht="18.75" customHeight="1" x14ac:dyDescent="0.25">
      <c r="B19" s="6" t="s">
        <v>3</v>
      </c>
    </row>
    <row r="20" spans="2:2" ht="18.75" customHeight="1" x14ac:dyDescent="0.25"/>
    <row r="21" spans="2:2" ht="18.75" customHeight="1" x14ac:dyDescent="0.25"/>
    <row r="22" spans="2:2" ht="18.75" customHeight="1" x14ac:dyDescent="0.25"/>
    <row r="23" spans="2:2" ht="18.75" customHeight="1" x14ac:dyDescent="0.25"/>
    <row r="24" spans="2:2" ht="18.75" customHeight="1" x14ac:dyDescent="0.25"/>
    <row r="25" spans="2:2" ht="18.75" customHeight="1" x14ac:dyDescent="0.25"/>
  </sheetData>
  <phoneticPr fontId="16"/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zoomScaleNormal="100" workbookViewId="0"/>
  </sheetViews>
  <sheetFormatPr defaultColWidth="8.7109375" defaultRowHeight="18.75" x14ac:dyDescent="0.25"/>
  <cols>
    <col min="1" max="1" width="4.7109375" style="1" customWidth="1"/>
    <col min="2" max="2" width="8" style="1" customWidth="1"/>
    <col min="3" max="3" width="10" style="1" customWidth="1"/>
    <col min="4" max="4" width="4" style="1" customWidth="1"/>
    <col min="5" max="5" width="22" style="1" customWidth="1"/>
    <col min="6" max="7" width="16.7109375" style="1" customWidth="1"/>
    <col min="8" max="16384" width="8.7109375" style="1"/>
  </cols>
  <sheetData>
    <row r="1" spans="1:7" ht="18.75" customHeight="1" x14ac:dyDescent="0.25">
      <c r="A1" s="2"/>
    </row>
    <row r="2" spans="1:7" ht="30" customHeight="1" x14ac:dyDescent="0.25">
      <c r="B2" s="7" t="s">
        <v>117</v>
      </c>
    </row>
    <row r="3" spans="1:7" ht="18.75" customHeight="1" x14ac:dyDescent="0.25">
      <c r="B3" s="5" t="s">
        <v>118</v>
      </c>
    </row>
    <row r="4" spans="1:7" ht="18.75" customHeight="1" x14ac:dyDescent="0.25"/>
    <row r="5" spans="1:7" ht="18.75" customHeight="1" x14ac:dyDescent="0.25">
      <c r="B5" s="13" t="s">
        <v>4</v>
      </c>
      <c r="C5" s="13" t="s">
        <v>5</v>
      </c>
      <c r="E5" s="13" t="s">
        <v>6</v>
      </c>
      <c r="F5" s="13" t="s">
        <v>7</v>
      </c>
      <c r="G5" s="13" t="s">
        <v>8</v>
      </c>
    </row>
    <row r="6" spans="1:7" ht="18.75" customHeight="1" x14ac:dyDescent="0.25">
      <c r="B6" s="8">
        <v>1</v>
      </c>
      <c r="C6" s="8">
        <v>42</v>
      </c>
      <c r="E6" s="24" t="s">
        <v>9</v>
      </c>
      <c r="F6" s="8" t="s">
        <v>10</v>
      </c>
      <c r="G6" s="8">
        <f>AVERAGE(C6:C15)</f>
        <v>70</v>
      </c>
    </row>
    <row r="7" spans="1:7" ht="18.75" customHeight="1" x14ac:dyDescent="0.25">
      <c r="B7" s="8">
        <v>2</v>
      </c>
      <c r="C7" s="8">
        <v>55</v>
      </c>
      <c r="E7" s="24" t="s">
        <v>11</v>
      </c>
      <c r="F7" s="8" t="s">
        <v>12</v>
      </c>
      <c r="G7" s="8">
        <f>MEDIAN(C6:C15)</f>
        <v>72</v>
      </c>
    </row>
    <row r="8" spans="1:7" ht="18.75" customHeight="1" x14ac:dyDescent="0.25">
      <c r="B8" s="8">
        <v>3</v>
      </c>
      <c r="C8" s="8">
        <v>58</v>
      </c>
      <c r="E8" s="24" t="s">
        <v>13</v>
      </c>
      <c r="F8" s="8" t="s">
        <v>14</v>
      </c>
      <c r="G8" s="8">
        <f>MODE(C6:C15)</f>
        <v>72</v>
      </c>
    </row>
    <row r="9" spans="1:7" ht="18.75" customHeight="1" x14ac:dyDescent="0.25">
      <c r="B9" s="8">
        <v>4</v>
      </c>
      <c r="C9" s="8">
        <v>65</v>
      </c>
    </row>
    <row r="10" spans="1:7" ht="18.75" customHeight="1" x14ac:dyDescent="0.25">
      <c r="B10" s="8">
        <v>5</v>
      </c>
      <c r="C10" s="8">
        <v>72</v>
      </c>
      <c r="E10" s="18" t="s">
        <v>15</v>
      </c>
    </row>
    <row r="11" spans="1:7" ht="18.75" customHeight="1" x14ac:dyDescent="0.25">
      <c r="B11" s="8">
        <v>6</v>
      </c>
      <c r="C11" s="8">
        <v>72</v>
      </c>
      <c r="E11" s="9" t="s">
        <v>130</v>
      </c>
      <c r="G11" s="10">
        <v>80.2</v>
      </c>
    </row>
    <row r="12" spans="1:7" ht="18.75" customHeight="1" x14ac:dyDescent="0.25">
      <c r="B12" s="8">
        <v>7</v>
      </c>
      <c r="C12" s="8">
        <v>75</v>
      </c>
      <c r="E12" s="9" t="s">
        <v>119</v>
      </c>
      <c r="G12" s="11">
        <v>72</v>
      </c>
    </row>
    <row r="13" spans="1:7" ht="18.75" customHeight="1" x14ac:dyDescent="0.25">
      <c r="B13" s="8">
        <v>8</v>
      </c>
      <c r="C13" s="8">
        <v>78</v>
      </c>
      <c r="E13" s="12"/>
      <c r="G13" s="11"/>
    </row>
    <row r="14" spans="1:7" ht="18.75" customHeight="1" x14ac:dyDescent="0.25">
      <c r="B14" s="8">
        <v>9</v>
      </c>
      <c r="C14" s="8">
        <v>85</v>
      </c>
    </row>
    <row r="15" spans="1:7" ht="18.75" customHeight="1" x14ac:dyDescent="0.25">
      <c r="B15" s="8">
        <v>10</v>
      </c>
      <c r="C15" s="8">
        <v>98</v>
      </c>
    </row>
    <row r="16" spans="1:7" ht="18.75" customHeight="1" x14ac:dyDescent="0.25"/>
    <row r="17" spans="2:2" ht="18.75" customHeight="1" x14ac:dyDescent="0.25">
      <c r="B17" s="18" t="s">
        <v>16</v>
      </c>
    </row>
    <row r="18" spans="2:2" ht="18.75" customHeight="1" x14ac:dyDescent="0.25">
      <c r="B18" s="9" t="s">
        <v>120</v>
      </c>
    </row>
    <row r="19" spans="2:2" ht="18.75" customHeight="1" x14ac:dyDescent="0.25">
      <c r="B19" s="9" t="s">
        <v>17</v>
      </c>
    </row>
    <row r="20" spans="2:2" ht="18.75" customHeight="1" x14ac:dyDescent="0.25">
      <c r="B20" s="9" t="s">
        <v>18</v>
      </c>
    </row>
    <row r="21" spans="2:2" ht="18.75" customHeight="1" x14ac:dyDescent="0.25"/>
    <row r="22" spans="2:2" ht="18.75" customHeight="1" x14ac:dyDescent="0.25">
      <c r="B22" s="9" t="s">
        <v>121</v>
      </c>
    </row>
    <row r="23" spans="2:2" ht="18.75" customHeight="1" x14ac:dyDescent="0.25"/>
    <row r="24" spans="2:2" ht="18.75" customHeight="1" x14ac:dyDescent="0.25"/>
    <row r="25" spans="2:2" ht="18.75" customHeight="1" x14ac:dyDescent="0.25"/>
    <row r="26" spans="2:2" ht="18.75" customHeight="1" x14ac:dyDescent="0.25"/>
    <row r="27" spans="2:2" ht="18.75" customHeight="1" x14ac:dyDescent="0.25"/>
    <row r="28" spans="2:2" ht="18.75" customHeight="1" x14ac:dyDescent="0.25"/>
    <row r="29" spans="2:2" ht="18.75" customHeight="1" x14ac:dyDescent="0.25"/>
    <row r="30" spans="2:2" ht="18.75" customHeight="1" x14ac:dyDescent="0.25"/>
    <row r="31" spans="2:2" ht="18.75" customHeight="1" x14ac:dyDescent="0.25"/>
    <row r="32" spans="2:2" ht="18.75" customHeight="1" x14ac:dyDescent="0.25"/>
    <row r="33" s="1" customFormat="1" ht="18.75" customHeight="1" x14ac:dyDescent="0.25"/>
    <row r="34" s="1" customFormat="1" ht="18.75" customHeight="1" x14ac:dyDescent="0.25"/>
    <row r="35" s="1" customFormat="1" ht="18.75" customHeight="1" x14ac:dyDescent="0.25"/>
  </sheetData>
  <phoneticPr fontId="16"/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zoomScaleNormal="100" workbookViewId="0"/>
  </sheetViews>
  <sheetFormatPr defaultColWidth="8.7109375" defaultRowHeight="18.75" x14ac:dyDescent="0.25"/>
  <cols>
    <col min="1" max="1" width="4.7109375" style="1" customWidth="1"/>
    <col min="2" max="3" width="12.7109375" style="1" customWidth="1"/>
    <col min="4" max="4" width="4.7109375" style="1" customWidth="1"/>
    <col min="5" max="6" width="12.7109375" style="1" customWidth="1"/>
    <col min="7" max="7" width="4.7109375" style="1" customWidth="1"/>
    <col min="8" max="8" width="25.7109375" style="1" customWidth="1"/>
    <col min="9" max="10" width="16.7109375" style="1" customWidth="1"/>
    <col min="11" max="16384" width="8.7109375" style="1"/>
  </cols>
  <sheetData>
    <row r="1" spans="1:10" ht="18.75" customHeight="1" x14ac:dyDescent="0.25">
      <c r="A1" s="2"/>
    </row>
    <row r="2" spans="1:10" ht="30" customHeight="1" x14ac:dyDescent="0.25">
      <c r="B2" s="7" t="s">
        <v>94</v>
      </c>
    </row>
    <row r="3" spans="1:10" ht="18.75" customHeight="1" x14ac:dyDescent="0.25">
      <c r="B3" s="5" t="s">
        <v>95</v>
      </c>
    </row>
    <row r="4" spans="1:10" ht="18.75" customHeight="1" x14ac:dyDescent="0.25"/>
    <row r="5" spans="1:10" ht="18.75" customHeight="1" x14ac:dyDescent="0.25">
      <c r="B5" s="13" t="s">
        <v>4</v>
      </c>
      <c r="C5" s="13" t="s">
        <v>8</v>
      </c>
      <c r="E5" s="13" t="s">
        <v>19</v>
      </c>
      <c r="F5" s="13" t="s">
        <v>96</v>
      </c>
      <c r="H5" s="13" t="s">
        <v>97</v>
      </c>
      <c r="I5" s="13" t="s">
        <v>20</v>
      </c>
      <c r="J5" s="13" t="s">
        <v>8</v>
      </c>
    </row>
    <row r="6" spans="1:10" ht="18.75" customHeight="1" x14ac:dyDescent="0.25">
      <c r="B6" s="14">
        <v>1</v>
      </c>
      <c r="C6" s="8">
        <v>80</v>
      </c>
      <c r="E6" s="8">
        <f>C6-$C$12</f>
        <v>-10</v>
      </c>
      <c r="F6" s="8">
        <f>E6^2</f>
        <v>100</v>
      </c>
      <c r="H6" s="24" t="s">
        <v>21</v>
      </c>
      <c r="I6" s="8" t="s">
        <v>10</v>
      </c>
      <c r="J6" s="15">
        <f>C12</f>
        <v>90</v>
      </c>
    </row>
    <row r="7" spans="1:10" ht="18.75" customHeight="1" x14ac:dyDescent="0.25">
      <c r="B7" s="14">
        <v>2</v>
      </c>
      <c r="C7" s="8">
        <v>85</v>
      </c>
      <c r="E7" s="8">
        <f>C7-$C$12</f>
        <v>-5</v>
      </c>
      <c r="F7" s="8">
        <f>E7^2</f>
        <v>25</v>
      </c>
      <c r="H7" s="24" t="s">
        <v>22</v>
      </c>
      <c r="I7" s="8" t="s">
        <v>98</v>
      </c>
      <c r="J7" s="15" t="s">
        <v>99</v>
      </c>
    </row>
    <row r="8" spans="1:10" ht="18.75" customHeight="1" x14ac:dyDescent="0.25">
      <c r="B8" s="14">
        <v>3</v>
      </c>
      <c r="C8" s="8">
        <v>90</v>
      </c>
      <c r="E8" s="8">
        <f>C8-$C$12</f>
        <v>0</v>
      </c>
      <c r="F8" s="8">
        <f>E8^2</f>
        <v>0</v>
      </c>
      <c r="H8" s="24" t="s">
        <v>100</v>
      </c>
      <c r="I8" s="8" t="s">
        <v>101</v>
      </c>
      <c r="J8" s="15">
        <f>E11</f>
        <v>0</v>
      </c>
    </row>
    <row r="9" spans="1:10" ht="18.75" customHeight="1" x14ac:dyDescent="0.25">
      <c r="B9" s="14">
        <v>4</v>
      </c>
      <c r="C9" s="8">
        <v>95</v>
      </c>
      <c r="E9" s="8">
        <f>C9-$C$12</f>
        <v>5</v>
      </c>
      <c r="F9" s="8">
        <f>E9^2</f>
        <v>25</v>
      </c>
      <c r="H9" s="24" t="s">
        <v>102</v>
      </c>
      <c r="I9" s="8" t="s">
        <v>103</v>
      </c>
      <c r="J9" s="15" t="s">
        <v>104</v>
      </c>
    </row>
    <row r="10" spans="1:10" ht="18.75" customHeight="1" x14ac:dyDescent="0.25">
      <c r="B10" s="14">
        <v>5</v>
      </c>
      <c r="C10" s="8">
        <v>100</v>
      </c>
      <c r="E10" s="16">
        <f>C10-$C$12</f>
        <v>10</v>
      </c>
      <c r="F10" s="8">
        <f>E10^2</f>
        <v>100</v>
      </c>
      <c r="H10" s="24" t="s">
        <v>105</v>
      </c>
      <c r="I10" s="8" t="s">
        <v>106</v>
      </c>
      <c r="J10" s="15">
        <f>F11</f>
        <v>250</v>
      </c>
    </row>
    <row r="11" spans="1:10" ht="18.75" customHeight="1" x14ac:dyDescent="0.25">
      <c r="E11" s="17">
        <f>SUM(E6:E10)</f>
        <v>0</v>
      </c>
      <c r="F11" s="17">
        <f>SUM(F6:F10)</f>
        <v>250</v>
      </c>
      <c r="H11" s="24" t="s">
        <v>107</v>
      </c>
      <c r="I11" s="8" t="s">
        <v>108</v>
      </c>
      <c r="J11" s="15">
        <f>J10/5</f>
        <v>50</v>
      </c>
    </row>
    <row r="12" spans="1:10" ht="18.75" customHeight="1" x14ac:dyDescent="0.25">
      <c r="B12" s="13" t="s">
        <v>23</v>
      </c>
      <c r="C12" s="8">
        <f>AVERAGE(C6:C10)</f>
        <v>90</v>
      </c>
      <c r="E12" s="9" t="s">
        <v>109</v>
      </c>
      <c r="H12" s="24" t="s">
        <v>24</v>
      </c>
      <c r="I12" s="8" t="s">
        <v>25</v>
      </c>
      <c r="J12" s="15">
        <f>SQRT(J11)</f>
        <v>7.0710678118654755</v>
      </c>
    </row>
    <row r="13" spans="1:10" ht="18.75" customHeight="1" x14ac:dyDescent="0.25"/>
    <row r="14" spans="1:10" ht="18.75" customHeight="1" x14ac:dyDescent="0.25"/>
    <row r="15" spans="1:10" ht="18.75" customHeight="1" x14ac:dyDescent="0.25">
      <c r="H15" s="18" t="s">
        <v>110</v>
      </c>
    </row>
    <row r="16" spans="1:10" ht="18.75" customHeight="1" x14ac:dyDescent="0.25">
      <c r="H16" s="25" t="s">
        <v>111</v>
      </c>
      <c r="I16" s="15">
        <f>_xlfn.VAR.P(C6:C10)</f>
        <v>50</v>
      </c>
    </row>
    <row r="17" spans="2:9" ht="18.75" customHeight="1" x14ac:dyDescent="0.25">
      <c r="H17" s="25" t="s">
        <v>112</v>
      </c>
      <c r="I17" s="15">
        <f>_xlfn.STDEV.P(C6:C10)</f>
        <v>7.0710678118654755</v>
      </c>
    </row>
    <row r="18" spans="2:9" ht="18.75" customHeight="1" x14ac:dyDescent="0.25"/>
    <row r="19" spans="2:9" ht="18.75" customHeight="1" x14ac:dyDescent="0.25"/>
    <row r="20" spans="2:9" ht="18.75" customHeight="1" x14ac:dyDescent="0.25">
      <c r="B20" s="18" t="s">
        <v>16</v>
      </c>
    </row>
    <row r="21" spans="2:9" ht="18.75" customHeight="1" x14ac:dyDescent="0.25">
      <c r="B21" s="9" t="s">
        <v>113</v>
      </c>
    </row>
    <row r="22" spans="2:9" ht="18.75" customHeight="1" x14ac:dyDescent="0.25">
      <c r="B22" s="9" t="s">
        <v>114</v>
      </c>
    </row>
    <row r="23" spans="2:9" ht="18.75" customHeight="1" x14ac:dyDescent="0.25">
      <c r="B23" s="9" t="s">
        <v>115</v>
      </c>
    </row>
    <row r="24" spans="2:9" ht="18.75" customHeight="1" x14ac:dyDescent="0.25">
      <c r="B24" s="9" t="s">
        <v>116</v>
      </c>
    </row>
    <row r="25" spans="2:9" ht="18.75" customHeight="1" x14ac:dyDescent="0.25"/>
    <row r="26" spans="2:9" ht="18.75" customHeight="1" x14ac:dyDescent="0.25"/>
    <row r="27" spans="2:9" ht="18.75" customHeight="1" x14ac:dyDescent="0.25"/>
    <row r="28" spans="2:9" ht="18.75" customHeight="1" x14ac:dyDescent="0.25"/>
    <row r="29" spans="2:9" ht="18.75" customHeight="1" x14ac:dyDescent="0.25"/>
    <row r="30" spans="2:9" ht="18.75" customHeight="1" x14ac:dyDescent="0.25"/>
  </sheetData>
  <phoneticPr fontId="16"/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50"/>
  <sheetViews>
    <sheetView zoomScaleNormal="100" workbookViewId="0"/>
  </sheetViews>
  <sheetFormatPr defaultColWidth="8.7109375" defaultRowHeight="18.75" x14ac:dyDescent="0.25"/>
  <cols>
    <col min="1" max="1" width="4" style="1" customWidth="1"/>
    <col min="2" max="7" width="16.7109375" style="1" customWidth="1"/>
    <col min="8" max="16384" width="8.7109375" style="1"/>
  </cols>
  <sheetData>
    <row r="1" spans="2:7" ht="18.75" customHeight="1" x14ac:dyDescent="0.25"/>
    <row r="2" spans="2:7" ht="30" customHeight="1" x14ac:dyDescent="0.25">
      <c r="B2" s="7" t="s">
        <v>128</v>
      </c>
    </row>
    <row r="3" spans="2:7" ht="18.75" customHeight="1" x14ac:dyDescent="0.25">
      <c r="B3" s="5" t="s">
        <v>75</v>
      </c>
    </row>
    <row r="4" spans="2:7" ht="18.75" customHeight="1" x14ac:dyDescent="0.25"/>
    <row r="5" spans="2:7" ht="18.75" customHeight="1" x14ac:dyDescent="0.25">
      <c r="B5" s="18" t="s">
        <v>76</v>
      </c>
    </row>
    <row r="6" spans="2:7" x14ac:dyDescent="0.25">
      <c r="B6" s="26" t="s">
        <v>77</v>
      </c>
      <c r="C6" s="26"/>
      <c r="D6" s="26"/>
      <c r="E6" s="26"/>
      <c r="F6" s="26"/>
      <c r="G6" s="26"/>
    </row>
    <row r="7" spans="2:7" ht="18.75" customHeight="1" x14ac:dyDescent="0.25"/>
    <row r="8" spans="2:7" ht="18.75" customHeight="1" x14ac:dyDescent="0.25">
      <c r="B8" s="13" t="s">
        <v>4</v>
      </c>
      <c r="C8" s="13" t="s">
        <v>78</v>
      </c>
      <c r="D8" s="13" t="s">
        <v>79</v>
      </c>
      <c r="E8" s="13" t="s">
        <v>26</v>
      </c>
      <c r="F8" s="13" t="s">
        <v>80</v>
      </c>
      <c r="G8" s="13" t="s">
        <v>27</v>
      </c>
    </row>
    <row r="9" spans="2:7" ht="18.75" customHeight="1" x14ac:dyDescent="0.25">
      <c r="B9" s="8">
        <v>1</v>
      </c>
      <c r="C9" s="8">
        <v>50</v>
      </c>
      <c r="D9" s="8">
        <f>C9-$C$15</f>
        <v>-20</v>
      </c>
      <c r="E9" s="8">
        <f>D9^2</f>
        <v>400</v>
      </c>
      <c r="F9" s="27">
        <f>(C9-$C$15)/$C$17</f>
        <v>-1.4142135623730949</v>
      </c>
      <c r="G9" s="27">
        <f>F9*10+50</f>
        <v>35.857864376269049</v>
      </c>
    </row>
    <row r="10" spans="2:7" ht="18.75" customHeight="1" x14ac:dyDescent="0.25">
      <c r="B10" s="8">
        <v>2</v>
      </c>
      <c r="C10" s="8">
        <v>60</v>
      </c>
      <c r="D10" s="8">
        <f>C10-$C$15</f>
        <v>-10</v>
      </c>
      <c r="E10" s="8">
        <f>D10^2</f>
        <v>100</v>
      </c>
      <c r="F10" s="27">
        <f>(C10-$C$15)/$C$17</f>
        <v>-0.70710678118654746</v>
      </c>
      <c r="G10" s="27">
        <f>F10*10+50</f>
        <v>42.928932188134524</v>
      </c>
    </row>
    <row r="11" spans="2:7" ht="18.75" customHeight="1" x14ac:dyDescent="0.25">
      <c r="B11" s="8">
        <v>3</v>
      </c>
      <c r="C11" s="8">
        <v>70</v>
      </c>
      <c r="D11" s="8">
        <f>C11-$C$15</f>
        <v>0</v>
      </c>
      <c r="E11" s="8">
        <f>D11^2</f>
        <v>0</v>
      </c>
      <c r="F11" s="27">
        <f>(C11-$C$15)/$C$17</f>
        <v>0</v>
      </c>
      <c r="G11" s="27">
        <f>F11*10+50</f>
        <v>50</v>
      </c>
    </row>
    <row r="12" spans="2:7" ht="18.75" customHeight="1" x14ac:dyDescent="0.25">
      <c r="B12" s="8">
        <v>4</v>
      </c>
      <c r="C12" s="8">
        <v>80</v>
      </c>
      <c r="D12" s="8">
        <f>C12-$C$15</f>
        <v>10</v>
      </c>
      <c r="E12" s="8">
        <f>D12^2</f>
        <v>100</v>
      </c>
      <c r="F12" s="27">
        <f>(C12-$C$15)/$C$17</f>
        <v>0.70710678118654746</v>
      </c>
      <c r="G12" s="27">
        <f>F12*10+50</f>
        <v>57.071067811865476</v>
      </c>
    </row>
    <row r="13" spans="2:7" ht="18.75" customHeight="1" x14ac:dyDescent="0.25">
      <c r="B13" s="8">
        <v>5</v>
      </c>
      <c r="C13" s="8">
        <v>90</v>
      </c>
      <c r="D13" s="8">
        <f>C13-$C$15</f>
        <v>20</v>
      </c>
      <c r="E13" s="8">
        <f>D13^2</f>
        <v>400</v>
      </c>
      <c r="F13" s="27">
        <f>(C13-$C$15)/$C$17</f>
        <v>1.4142135623730949</v>
      </c>
      <c r="G13" s="27">
        <f>F13*10+50</f>
        <v>64.142135623730951</v>
      </c>
    </row>
    <row r="14" spans="2:7" ht="18.75" customHeight="1" x14ac:dyDescent="0.25">
      <c r="G14" s="26" t="s">
        <v>123</v>
      </c>
    </row>
    <row r="15" spans="2:7" ht="18.75" customHeight="1" x14ac:dyDescent="0.25">
      <c r="B15" s="13" t="s">
        <v>81</v>
      </c>
      <c r="C15" s="27">
        <f>AVERAGE(C9:C13)</f>
        <v>70</v>
      </c>
    </row>
    <row r="16" spans="2:7" ht="18.75" customHeight="1" x14ac:dyDescent="0.25">
      <c r="B16" s="13" t="s">
        <v>82</v>
      </c>
      <c r="C16" s="27">
        <f>AVERAGE(E9:E13)</f>
        <v>200</v>
      </c>
    </row>
    <row r="17" spans="2:7" ht="18.75" customHeight="1" x14ac:dyDescent="0.25">
      <c r="B17" s="13" t="s">
        <v>83</v>
      </c>
      <c r="C17" s="27">
        <f>SQRT(C16)</f>
        <v>14.142135623730951</v>
      </c>
      <c r="D17" s="26" t="s">
        <v>122</v>
      </c>
    </row>
    <row r="18" spans="2:7" ht="18.75" customHeight="1" x14ac:dyDescent="0.25"/>
    <row r="19" spans="2:7" x14ac:dyDescent="0.25">
      <c r="B19" s="26" t="s">
        <v>84</v>
      </c>
      <c r="C19" s="26"/>
      <c r="D19" s="26"/>
      <c r="E19" s="26"/>
      <c r="F19" s="26"/>
      <c r="G19" s="26"/>
    </row>
    <row r="20" spans="2:7" x14ac:dyDescent="0.25">
      <c r="B20" s="26" t="s">
        <v>85</v>
      </c>
      <c r="C20" s="26"/>
      <c r="D20" s="26"/>
      <c r="E20" s="26"/>
      <c r="F20" s="26"/>
      <c r="G20" s="26"/>
    </row>
    <row r="21" spans="2:7" ht="18.75" customHeight="1" x14ac:dyDescent="0.25"/>
    <row r="22" spans="2:7" ht="18.75" customHeight="1" x14ac:dyDescent="0.25"/>
    <row r="23" spans="2:7" ht="18.75" customHeight="1" x14ac:dyDescent="0.25">
      <c r="B23" s="18" t="s">
        <v>86</v>
      </c>
    </row>
    <row r="24" spans="2:7" ht="30" customHeight="1" x14ac:dyDescent="0.25">
      <c r="B24" s="26" t="s">
        <v>87</v>
      </c>
      <c r="C24" s="26"/>
      <c r="D24" s="26"/>
      <c r="E24" s="26"/>
      <c r="F24" s="26"/>
      <c r="G24" s="26"/>
    </row>
    <row r="25" spans="2:7" ht="18.75" customHeight="1" x14ac:dyDescent="0.25"/>
    <row r="26" spans="2:7" ht="18.75" customHeight="1" x14ac:dyDescent="0.25">
      <c r="B26" s="13" t="s">
        <v>28</v>
      </c>
      <c r="C26" s="13" t="s">
        <v>23</v>
      </c>
      <c r="D26" s="13" t="s">
        <v>29</v>
      </c>
      <c r="E26" s="13" t="s">
        <v>30</v>
      </c>
      <c r="F26" s="13" t="s">
        <v>88</v>
      </c>
      <c r="G26" s="13" t="s">
        <v>31</v>
      </c>
    </row>
    <row r="27" spans="2:7" ht="18.75" customHeight="1" x14ac:dyDescent="0.25">
      <c r="B27" s="24" t="s">
        <v>32</v>
      </c>
      <c r="C27" s="8">
        <v>170</v>
      </c>
      <c r="D27" s="8" t="s">
        <v>33</v>
      </c>
      <c r="E27" s="8">
        <v>6</v>
      </c>
      <c r="F27" s="28">
        <f>E27/C27</f>
        <v>3.5294117647058823E-2</v>
      </c>
      <c r="G27" s="27">
        <f>F27*100</f>
        <v>3.5294117647058822</v>
      </c>
    </row>
    <row r="28" spans="2:7" ht="18.75" customHeight="1" x14ac:dyDescent="0.25">
      <c r="B28" s="24" t="s">
        <v>34</v>
      </c>
      <c r="C28" s="8">
        <v>65</v>
      </c>
      <c r="D28" s="8" t="s">
        <v>35</v>
      </c>
      <c r="E28" s="8">
        <v>10</v>
      </c>
      <c r="F28" s="28">
        <f>E28/C28</f>
        <v>0.15384615384615385</v>
      </c>
      <c r="G28" s="27">
        <f>F28*100</f>
        <v>15.384615384615385</v>
      </c>
    </row>
    <row r="29" spans="2:7" ht="18.75" customHeight="1" x14ac:dyDescent="0.25">
      <c r="B29" s="24" t="s">
        <v>36</v>
      </c>
      <c r="C29" s="8">
        <v>500</v>
      </c>
      <c r="D29" s="8" t="s">
        <v>37</v>
      </c>
      <c r="E29" s="8">
        <v>150</v>
      </c>
      <c r="F29" s="28">
        <f>E29/C29</f>
        <v>0.3</v>
      </c>
      <c r="G29" s="27">
        <f>F29*100</f>
        <v>30</v>
      </c>
    </row>
    <row r="30" spans="2:7" ht="18.75" customHeight="1" x14ac:dyDescent="0.25"/>
    <row r="31" spans="2:7" x14ac:dyDescent="0.25">
      <c r="B31" s="26" t="s">
        <v>89</v>
      </c>
      <c r="C31" s="26"/>
      <c r="D31" s="26"/>
      <c r="E31" s="26"/>
      <c r="F31" s="26"/>
      <c r="G31" s="26"/>
    </row>
    <row r="32" spans="2:7" ht="18.75" customHeight="1" x14ac:dyDescent="0.25">
      <c r="B32" s="26" t="s">
        <v>90</v>
      </c>
      <c r="C32" s="26"/>
      <c r="D32" s="26"/>
      <c r="E32" s="26"/>
      <c r="F32" s="26"/>
      <c r="G32" s="26"/>
    </row>
    <row r="33" spans="2:7" ht="18.75" customHeight="1" x14ac:dyDescent="0.25">
      <c r="B33" s="26" t="s">
        <v>91</v>
      </c>
      <c r="C33" s="26"/>
      <c r="D33" s="26"/>
      <c r="E33" s="26"/>
      <c r="F33" s="26"/>
      <c r="G33" s="26"/>
    </row>
    <row r="34" spans="2:7" ht="18.75" customHeight="1" x14ac:dyDescent="0.25">
      <c r="B34" s="26" t="s">
        <v>92</v>
      </c>
      <c r="C34" s="26"/>
      <c r="D34" s="26"/>
      <c r="E34" s="26"/>
      <c r="F34" s="26"/>
      <c r="G34" s="26"/>
    </row>
    <row r="35" spans="2:7" ht="18.75" customHeight="1" x14ac:dyDescent="0.25"/>
    <row r="36" spans="2:7" ht="18.75" customHeight="1" x14ac:dyDescent="0.25">
      <c r="B36" s="18" t="s">
        <v>124</v>
      </c>
    </row>
    <row r="37" spans="2:7" ht="18.75" customHeight="1" x14ac:dyDescent="0.25">
      <c r="B37" s="26" t="s">
        <v>125</v>
      </c>
    </row>
    <row r="38" spans="2:7" ht="18.75" customHeight="1" x14ac:dyDescent="0.25">
      <c r="B38" s="9"/>
    </row>
    <row r="39" spans="2:7" ht="18.75" customHeight="1" x14ac:dyDescent="0.25">
      <c r="B39" s="24" t="s">
        <v>23</v>
      </c>
      <c r="C39" s="29">
        <v>100</v>
      </c>
    </row>
    <row r="40" spans="2:7" ht="18.75" customHeight="1" x14ac:dyDescent="0.25">
      <c r="B40" s="24" t="s">
        <v>30</v>
      </c>
      <c r="C40" s="29">
        <v>15</v>
      </c>
    </row>
    <row r="41" spans="2:7" ht="18.75" customHeight="1" x14ac:dyDescent="0.25">
      <c r="B41" s="24" t="s">
        <v>38</v>
      </c>
      <c r="C41" s="29">
        <v>130</v>
      </c>
    </row>
    <row r="42" spans="2:7" ht="18.75" customHeight="1" x14ac:dyDescent="0.25">
      <c r="B42" s="30" t="s">
        <v>80</v>
      </c>
      <c r="C42" s="31">
        <f>(C41-C39)/C40</f>
        <v>2</v>
      </c>
    </row>
    <row r="43" spans="2:7" ht="18.75" customHeight="1" x14ac:dyDescent="0.25">
      <c r="B43" s="30" t="s">
        <v>27</v>
      </c>
      <c r="C43" s="31">
        <f>C42*10+50</f>
        <v>70</v>
      </c>
    </row>
    <row r="44" spans="2:7" ht="18.75" customHeight="1" x14ac:dyDescent="0.25">
      <c r="B44" s="30" t="s">
        <v>93</v>
      </c>
      <c r="C44" s="31">
        <f>C40/C39*100</f>
        <v>15</v>
      </c>
    </row>
    <row r="45" spans="2:7" ht="18.75" customHeight="1" x14ac:dyDescent="0.25"/>
    <row r="46" spans="2:7" ht="18.75" customHeight="1" x14ac:dyDescent="0.25"/>
    <row r="47" spans="2:7" ht="18.75" customHeight="1" x14ac:dyDescent="0.25"/>
    <row r="48" spans="2:7" ht="18.75" customHeight="1" x14ac:dyDescent="0.25"/>
    <row r="49" ht="18.75" customHeight="1" x14ac:dyDescent="0.25"/>
    <row r="50" ht="18.75" customHeight="1" x14ac:dyDescent="0.25"/>
  </sheetData>
  <phoneticPr fontId="16"/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31"/>
  <sheetViews>
    <sheetView zoomScaleNormal="100" workbookViewId="0"/>
  </sheetViews>
  <sheetFormatPr defaultColWidth="8.7109375" defaultRowHeight="18.75" x14ac:dyDescent="0.25"/>
  <cols>
    <col min="1" max="1" width="4.7109375" style="1" customWidth="1"/>
    <col min="2" max="3" width="12.7109375" style="1" customWidth="1"/>
    <col min="4" max="4" width="4" style="1" customWidth="1"/>
    <col min="5" max="7" width="16.7109375" style="1" customWidth="1"/>
    <col min="8" max="16384" width="8.7109375" style="1"/>
  </cols>
  <sheetData>
    <row r="1" spans="2:7" ht="18.75" customHeight="1" x14ac:dyDescent="0.25"/>
    <row r="2" spans="2:7" ht="30" customHeight="1" x14ac:dyDescent="0.25">
      <c r="B2" s="7" t="s">
        <v>65</v>
      </c>
    </row>
    <row r="3" spans="2:7" ht="18.75" customHeight="1" x14ac:dyDescent="0.25">
      <c r="B3" s="5" t="s">
        <v>126</v>
      </c>
    </row>
    <row r="4" spans="2:7" ht="18.75" customHeight="1" x14ac:dyDescent="0.25"/>
    <row r="5" spans="2:7" ht="18.75" customHeight="1" x14ac:dyDescent="0.25">
      <c r="B5" s="13" t="s">
        <v>4</v>
      </c>
      <c r="C5" s="13" t="s">
        <v>8</v>
      </c>
      <c r="E5" s="23" t="s">
        <v>39</v>
      </c>
      <c r="F5" s="23" t="s">
        <v>20</v>
      </c>
      <c r="G5" s="23" t="s">
        <v>8</v>
      </c>
    </row>
    <row r="6" spans="2:7" ht="18.75" customHeight="1" x14ac:dyDescent="0.25">
      <c r="B6" s="8">
        <v>1</v>
      </c>
      <c r="C6" s="8">
        <v>50</v>
      </c>
      <c r="E6" s="12" t="s">
        <v>40</v>
      </c>
      <c r="F6" s="19" t="s">
        <v>41</v>
      </c>
      <c r="G6" s="20">
        <f>_xlfn.QUARTILE.INC(C6:C14,1)</f>
        <v>60</v>
      </c>
    </row>
    <row r="7" spans="2:7" ht="18.75" customHeight="1" x14ac:dyDescent="0.25">
      <c r="B7" s="8">
        <v>2</v>
      </c>
      <c r="C7" s="8">
        <v>55</v>
      </c>
      <c r="E7" s="12" t="s">
        <v>42</v>
      </c>
      <c r="F7" s="19" t="s">
        <v>41</v>
      </c>
      <c r="G7" s="20">
        <f>_xlfn.QUARTILE.INC(C6:C14,3)</f>
        <v>80</v>
      </c>
    </row>
    <row r="8" spans="2:7" ht="18.75" customHeight="1" x14ac:dyDescent="0.25">
      <c r="B8" s="8">
        <v>3</v>
      </c>
      <c r="C8" s="8">
        <v>60</v>
      </c>
      <c r="E8" s="12" t="s">
        <v>43</v>
      </c>
      <c r="F8" s="19" t="s">
        <v>44</v>
      </c>
      <c r="G8" s="20">
        <f>G7-G6</f>
        <v>20</v>
      </c>
    </row>
    <row r="9" spans="2:7" ht="18.75" customHeight="1" x14ac:dyDescent="0.25">
      <c r="B9" s="8">
        <v>4</v>
      </c>
      <c r="C9" s="8">
        <v>65</v>
      </c>
      <c r="E9" s="12" t="s">
        <v>45</v>
      </c>
      <c r="F9" s="19" t="s">
        <v>46</v>
      </c>
      <c r="G9" s="20">
        <f>G6-1.5*G8</f>
        <v>30</v>
      </c>
    </row>
    <row r="10" spans="2:7" ht="18.75" customHeight="1" x14ac:dyDescent="0.25">
      <c r="B10" s="8">
        <v>5</v>
      </c>
      <c r="C10" s="8">
        <v>70</v>
      </c>
      <c r="E10" s="12" t="s">
        <v>47</v>
      </c>
      <c r="F10" s="19" t="s">
        <v>48</v>
      </c>
      <c r="G10" s="20">
        <f>G7+1.5*G8</f>
        <v>110</v>
      </c>
    </row>
    <row r="11" spans="2:7" ht="18.75" customHeight="1" x14ac:dyDescent="0.25">
      <c r="B11" s="8">
        <v>6</v>
      </c>
      <c r="C11" s="8">
        <v>75</v>
      </c>
    </row>
    <row r="12" spans="2:7" ht="18.75" customHeight="1" x14ac:dyDescent="0.25">
      <c r="B12" s="8">
        <v>7</v>
      </c>
      <c r="C12" s="8">
        <v>80</v>
      </c>
      <c r="E12" s="23" t="s">
        <v>49</v>
      </c>
      <c r="F12" s="23" t="s">
        <v>66</v>
      </c>
      <c r="G12" s="23" t="s">
        <v>67</v>
      </c>
    </row>
    <row r="13" spans="2:7" ht="18.75" customHeight="1" x14ac:dyDescent="0.25">
      <c r="B13" s="8">
        <v>8</v>
      </c>
      <c r="C13" s="8">
        <v>85</v>
      </c>
      <c r="E13" s="12" t="s">
        <v>9</v>
      </c>
      <c r="F13" s="20">
        <f>AVERAGE(C6:C14)</f>
        <v>82.222222222222229</v>
      </c>
      <c r="G13" s="20">
        <f>AVERAGE(C6:C13)</f>
        <v>67.5</v>
      </c>
    </row>
    <row r="14" spans="2:7" ht="18.75" customHeight="1" x14ac:dyDescent="0.25">
      <c r="B14" s="8">
        <v>9</v>
      </c>
      <c r="C14" s="8">
        <v>200</v>
      </c>
      <c r="E14" s="12" t="s">
        <v>11</v>
      </c>
      <c r="F14" s="20">
        <f>MEDIAN(C6:C14)</f>
        <v>70</v>
      </c>
      <c r="G14" s="20">
        <f>MEDIAN(C6:C13)</f>
        <v>67.5</v>
      </c>
    </row>
    <row r="15" spans="2:7" ht="18.75" customHeight="1" x14ac:dyDescent="0.25">
      <c r="E15" s="12" t="s">
        <v>50</v>
      </c>
      <c r="F15" s="20">
        <f>_xlfn.VAR.P(C6:C14)</f>
        <v>1850.6172839506173</v>
      </c>
      <c r="G15" s="20">
        <f>_xlfn.VAR.P(C6:C13)</f>
        <v>131.25</v>
      </c>
    </row>
    <row r="16" spans="2:7" ht="18.75" customHeight="1" x14ac:dyDescent="0.25">
      <c r="E16" s="12" t="s">
        <v>30</v>
      </c>
      <c r="F16" s="20">
        <f>_xlfn.STDEV.P(C6:C14)</f>
        <v>43.018801516902087</v>
      </c>
      <c r="G16" s="20">
        <f>_xlfn.STDEV.P(C6:C13)</f>
        <v>11.456439237389599</v>
      </c>
    </row>
    <row r="17" spans="2:7" ht="18.75" customHeight="1" x14ac:dyDescent="0.25">
      <c r="E17" s="12" t="s">
        <v>51</v>
      </c>
      <c r="F17" s="20">
        <f>MAX(C6:C14)-MIN(C6:C14)</f>
        <v>150</v>
      </c>
      <c r="G17" s="20">
        <f>MAX(C6:C13)-MIN(C6:C13)</f>
        <v>35</v>
      </c>
    </row>
    <row r="18" spans="2:7" ht="18.75" customHeight="1" x14ac:dyDescent="0.25">
      <c r="E18" s="12" t="s">
        <v>43</v>
      </c>
      <c r="F18" s="20">
        <f>QUARTILE(C6:C14,3)-QUARTILE(C6:C14,1)</f>
        <v>20</v>
      </c>
      <c r="G18" s="20">
        <f>QUARTILE(C6:C13,3)-QUARTILE(C6:C13,1)</f>
        <v>17.5</v>
      </c>
    </row>
    <row r="19" spans="2:7" ht="18.75" customHeight="1" x14ac:dyDescent="0.25"/>
    <row r="20" spans="2:7" ht="18.75" customHeight="1" x14ac:dyDescent="0.25">
      <c r="B20" s="18" t="s">
        <v>52</v>
      </c>
    </row>
    <row r="21" spans="2:7" ht="18.75" customHeight="1" x14ac:dyDescent="0.25">
      <c r="B21" s="9" t="s">
        <v>68</v>
      </c>
    </row>
    <row r="22" spans="2:7" ht="18.75" customHeight="1" x14ac:dyDescent="0.25">
      <c r="B22" s="9" t="s">
        <v>69</v>
      </c>
    </row>
    <row r="23" spans="2:7" ht="18.75" customHeight="1" x14ac:dyDescent="0.25">
      <c r="B23" s="9" t="s">
        <v>70</v>
      </c>
    </row>
    <row r="24" spans="2:7" ht="18.75" customHeight="1" x14ac:dyDescent="0.25">
      <c r="B24" s="9" t="s">
        <v>71</v>
      </c>
    </row>
    <row r="25" spans="2:7" ht="18.75" customHeight="1" x14ac:dyDescent="0.25">
      <c r="B25" s="9" t="s">
        <v>72</v>
      </c>
    </row>
    <row r="26" spans="2:7" ht="18.75" customHeight="1" x14ac:dyDescent="0.25"/>
    <row r="27" spans="2:7" ht="18.75" customHeight="1" x14ac:dyDescent="0.25">
      <c r="B27" s="18" t="s">
        <v>53</v>
      </c>
    </row>
    <row r="28" spans="2:7" ht="18.75" customHeight="1" x14ac:dyDescent="0.25">
      <c r="B28" s="9" t="s">
        <v>73</v>
      </c>
    </row>
    <row r="29" spans="2:7" ht="18.75" customHeight="1" x14ac:dyDescent="0.25">
      <c r="B29" s="9" t="s">
        <v>54</v>
      </c>
    </row>
    <row r="30" spans="2:7" ht="18.75" customHeight="1" x14ac:dyDescent="0.25">
      <c r="B30" s="9" t="s">
        <v>74</v>
      </c>
    </row>
    <row r="31" spans="2:7" x14ac:dyDescent="0.25">
      <c r="B31" s="9" t="s">
        <v>127</v>
      </c>
    </row>
  </sheetData>
  <phoneticPr fontId="16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はじめに</vt:lpstr>
      <vt:lpstr>3-1 代表値</vt:lpstr>
      <vt:lpstr>3-2 散らばりの尺度</vt:lpstr>
      <vt:lpstr>3-3 標準化と変動係数</vt:lpstr>
      <vt:lpstr>3-4 EDAと外れ値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榊 裕次郎</cp:lastModifiedBy>
  <cp:revision>0</cp:revision>
  <dcterms:created xsi:type="dcterms:W3CDTF">2026-05-04T06:46:51Z</dcterms:created>
  <dcterms:modified xsi:type="dcterms:W3CDTF">2026-05-09T04:25:49Z</dcterms:modified>
  <dc:language>en-US</dc:language>
</cp:coreProperties>
</file>