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25714878-524F-4937-A382-5617DE9C505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2-1 度数分布表" sheetId="2" r:id="rId2"/>
    <sheet name="2-2 ヒストグラム" sheetId="3" r:id="rId3"/>
    <sheet name="2-3 分布の特徴" sheetId="4" r:id="rId4"/>
    <sheet name="2-4 分位数と5数要約" sheetId="5" r:id="rId5"/>
    <sheet name="2-5 データの散らばり" sheetId="6" r:id="rId6"/>
    <sheet name="2-6 箱ひげ図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7" l="1"/>
  <c r="G11" i="7"/>
  <c r="F10" i="7"/>
  <c r="F9" i="7"/>
  <c r="F8" i="7"/>
  <c r="F7" i="7"/>
  <c r="F6" i="7"/>
  <c r="G6" i="7"/>
  <c r="G7" i="7"/>
  <c r="G8" i="7"/>
  <c r="G9" i="7"/>
  <c r="G10" i="7"/>
  <c r="F10" i="6"/>
  <c r="F9" i="6"/>
  <c r="C37" i="3"/>
  <c r="C38" i="3"/>
  <c r="C39" i="3"/>
  <c r="C40" i="3"/>
  <c r="C41" i="3"/>
  <c r="C36" i="3"/>
  <c r="F10" i="5"/>
  <c r="F9" i="5"/>
  <c r="F11" i="5" s="1"/>
  <c r="F8" i="5"/>
  <c r="F6" i="5"/>
  <c r="F7" i="5"/>
  <c r="F7" i="6"/>
  <c r="F6" i="6"/>
  <c r="F8" i="6" s="1"/>
  <c r="G10" i="2"/>
  <c r="H10" i="2" s="1"/>
  <c r="G9" i="2"/>
  <c r="H9" i="2" s="1"/>
  <c r="G8" i="2"/>
  <c r="H8" i="2" s="1"/>
  <c r="G7" i="2"/>
  <c r="H7" i="2" s="1"/>
  <c r="G6" i="2"/>
  <c r="G11" i="2" s="1"/>
  <c r="H12" i="6"/>
  <c r="E41" i="3"/>
  <c r="H10" i="6"/>
  <c r="H7" i="5"/>
  <c r="E39" i="3"/>
  <c r="E40" i="3"/>
  <c r="H13" i="6"/>
  <c r="H6" i="6"/>
  <c r="E36" i="3"/>
  <c r="H11" i="5"/>
  <c r="H11" i="6"/>
  <c r="H8" i="5"/>
  <c r="H9" i="5"/>
  <c r="H10" i="5"/>
  <c r="H6" i="5"/>
  <c r="E37" i="3"/>
  <c r="E38" i="3"/>
  <c r="H7" i="6"/>
  <c r="H8" i="6"/>
  <c r="H9" i="6"/>
  <c r="F11" i="6" l="1"/>
  <c r="H6" i="2"/>
  <c r="H11" i="2" s="1"/>
  <c r="I6" i="2"/>
  <c r="F13" i="6" l="1"/>
  <c r="F12" i="6"/>
  <c r="J6" i="2"/>
  <c r="I7" i="2"/>
  <c r="I8" i="2" l="1"/>
  <c r="J7" i="2"/>
  <c r="I9" i="2" l="1"/>
  <c r="J8" i="2"/>
  <c r="I10" i="2" l="1"/>
  <c r="J10" i="2" s="1"/>
  <c r="J9" i="2"/>
</calcChain>
</file>

<file path=xl/sharedStrings.xml><?xml version="1.0" encoding="utf-8"?>
<sst xmlns="http://schemas.openxmlformats.org/spreadsheetml/2006/main" count="150" uniqueCount="117">
  <si>
    <t>本ファイルの内容</t>
  </si>
  <si>
    <t>レンジ・四分位範囲・外れ値の判定</t>
  </si>
  <si>
    <t>使い方</t>
  </si>
  <si>
    <t>シートの下部には、グラフ作成手順や注意点をまとめてあります。</t>
  </si>
  <si>
    <t>https://www.transparently.jp/stats3/</t>
  </si>
  <si>
    <t>量的変数を階級に分け、度数・相対度数・累積度数を求める</t>
  </si>
  <si>
    <t>番号</t>
  </si>
  <si>
    <t>点数</t>
  </si>
  <si>
    <t>階級</t>
  </si>
  <si>
    <t>階級値</t>
  </si>
  <si>
    <t>度数</t>
  </si>
  <si>
    <t>相対度数</t>
  </si>
  <si>
    <t>累積度数</t>
  </si>
  <si>
    <t>累積相対度数</t>
  </si>
  <si>
    <t>合計</t>
  </si>
  <si>
    <t>ポイント</t>
  </si>
  <si>
    <t>度数分布表からグラフを作成する</t>
  </si>
  <si>
    <t>ヒストグラム作成手順</t>
  </si>
  <si>
    <t>→ 棒同士がくっついて、ヒストグラムらしい見た目に</t>
  </si>
  <si>
    <t>度数分布多角形</t>
  </si>
  <si>
    <t>ヒストグラムと度数分布多角形を重ねて表示することもできる</t>
  </si>
  <si>
    <t>左右対称・右の裾が長い・左の裾が長い</t>
  </si>
  <si>
    <t>左右対称</t>
  </si>
  <si>
    <t>右の裾が長い</t>
  </si>
  <si>
    <t>左の裾が長い</t>
  </si>
  <si>
    <t>グラフ作成手順</t>
  </si>
  <si>
    <t>読み取れること</t>
  </si>
  <si>
    <t>右の裾が長い：右側に長く伸びる。年収・貯蓄など経済データに多い</t>
  </si>
  <si>
    <t>左の裾が長い：左側に長く伸びる。例：合格率の高い試験の点数</t>
  </si>
  <si>
    <t>項目</t>
  </si>
  <si>
    <t>値</t>
  </si>
  <si>
    <t>最小値</t>
  </si>
  <si>
    <t>最大値</t>
  </si>
  <si>
    <t>指標</t>
  </si>
  <si>
    <t>レンジ</t>
  </si>
  <si>
    <t>下限の閾値</t>
  </si>
  <si>
    <t>上限の閾値</t>
  </si>
  <si>
    <t>Q1</t>
  </si>
  <si>
    <t>中央値</t>
  </si>
  <si>
    <t>Q3</t>
  </si>
  <si>
    <t>平均</t>
  </si>
  <si>
    <t>箱ひげ図の作成</t>
  </si>
  <si>
    <t>読み取りのポイント</t>
  </si>
  <si>
    <t>箱の中の線：中央値</t>
  </si>
  <si>
    <t>統計検定3級 学習講座 Chapter 2</t>
  </si>
  <si>
    <t>2-1 度数分布表の作成</t>
  </si>
  <si>
    <t>20人のテスト点数を階級に分けて整理</t>
  </si>
  <si>
    <t>2-2 ヒストグラム</t>
  </si>
  <si>
    <t>2-3 分布の特徴</t>
  </si>
  <si>
    <t>3つの分布パターン（左右対称・右の裾・左の裾）の比較</t>
  </si>
  <si>
    <t>2-4 分位数と5数要約</t>
  </si>
  <si>
    <t>QUARTILE関数で5数要約を計算</t>
  </si>
  <si>
    <t>2-5 データの散らばり</t>
  </si>
  <si>
    <t>2-6 箱ひげ図</t>
  </si>
  <si>
    <t>5数要約から箱ひげ図と並列箱ひげ図を作成</t>
  </si>
  <si>
    <t>各シートはWebの本文と対応しています。本文を読んだあとに、対応するシートで手を動かしてください。</t>
  </si>
  <si>
    <t>© Transparently / 榊 裕次郎</t>
  </si>
  <si>
    <t>2-6 箱ひげ図 - A組とB組のテスト点数比較</t>
  </si>
  <si>
    <t>2クラスの並列箱ひげ図を作成</t>
  </si>
  <si>
    <t>A組(点)</t>
  </si>
  <si>
    <t>B組(点)</t>
  </si>
  <si>
    <t>A組</t>
  </si>
  <si>
    <t>B組</t>
  </si>
  <si>
    <t>① B5:C15を選択 → 挿入 → 統計グラフ → 箱ひげ図</t>
  </si>
  <si>
    <t>② 自動的に並列箱ひげ図が作成される(A組とB組の対比)</t>
  </si>
  <si>
    <t>箱の高さ：四分位範囲(IQR)</t>
  </si>
  <si>
    <t>ひげの先：最大・最小(外れ値を除く)</t>
  </si>
  <si>
    <t>2-5 データの散らばり - レンジ・四分位範囲・外れ値</t>
  </si>
  <si>
    <t>散らばりを測る3つの指標と、外れ値の判定</t>
  </si>
  <si>
    <t>第1四分位数 Q1</t>
  </si>
  <si>
    <t>第3四分位数 Q3</t>
  </si>
  <si>
    <t>四分位範囲 IQR</t>
  </si>
  <si>
    <t>QUARTILE関数で5数要約を一気に計算</t>
  </si>
  <si>
    <t>中央値（Q2）</t>
  </si>
  <si>
    <t>使い方：QUARTILE(範囲, 何分位か)</t>
  </si>
  <si>
    <t>第2引数：0=最小、1=Q1、2=中央値、3=Q3、4=最大</t>
  </si>
  <si>
    <t>2-3 分布の特徴の把握 - 3つの分布パターン</t>
  </si>
  <si>
    <t>① B5:C12を選択 → 挿入 → 縦棒 → 要素の間隔0% → 左右対称のヒストグラム</t>
  </si>
  <si>
    <t>左右対称：山が中央に1つ、平均≒中央値≒最頻値</t>
  </si>
  <si>
    <t>0以上 20未満</t>
  </si>
  <si>
    <t>20以上 40未満</t>
  </si>
  <si>
    <t>40以上 60未満</t>
  </si>
  <si>
    <t>60以上 80未満</t>
  </si>
  <si>
    <t>80以上 100未満</t>
  </si>
  <si>
    <t>② グラフを選択 → データ系列の書式設定 → 「要素の間隔」を0%に</t>
  </si>
  <si>
    <t>2-1 度数分布表の作成 - 20人のテスト点数</t>
  </si>
  <si>
    <t>相対度数の合計は必ず1.00、累積相対度数の最後は必ず1.00</t>
  </si>
  <si>
    <t>QUARTILE.INC関数</t>
    <phoneticPr fontId="9"/>
  </si>
  <si>
    <t>MIN・MEDIAN・MAXの代わりに、QUARTILE.INCだけで5数要約が完結</t>
    <phoneticPr fontId="9"/>
  </si>
  <si>
    <t>×マーク：平均値</t>
    <rPh sb="5" eb="7">
      <t>ヘイキン</t>
    </rPh>
    <phoneticPr fontId="9"/>
  </si>
  <si>
    <t>このシートでは、COUNTIFS関数で「以上・未満」の条件で度数を集計（求め方はたくさんあり）</t>
    <rPh sb="36" eb="37">
      <t>モト</t>
    </rPh>
    <rPh sb="38" eb="39">
      <t>カタ</t>
    </rPh>
    <phoneticPr fontId="9"/>
  </si>
  <si>
    <t>① B5:B19,D5:D10 を選択 → 挿入 → 縦棒グラフ</t>
    <phoneticPr fontId="9"/>
  </si>
  <si>
    <t>左端</t>
    <rPh sb="0" eb="2">
      <t>ヒダリハシ</t>
    </rPh>
    <phoneticPr fontId="9"/>
  </si>
  <si>
    <t>右端</t>
    <rPh sb="0" eb="2">
      <t>ミギハシ</t>
    </rPh>
    <phoneticPr fontId="9"/>
  </si>
  <si>
    <t>① B17:B24,D17:D24 を選択 → 挿入 → 折れ線グラフ</t>
    <phoneticPr fontId="9"/>
  </si>
  <si>
    <t>左右 0 ポイントとなるデータの端が必要となります。</t>
    <rPh sb="0" eb="2">
      <t>サユウ</t>
    </rPh>
    <rPh sb="16" eb="17">
      <t>ハシ</t>
    </rPh>
    <rPh sb="18" eb="20">
      <t>ヒツヨウ</t>
    </rPh>
    <phoneticPr fontId="9"/>
  </si>
  <si>
    <t>※ C18:D24を取得してやる場合は、項目軸が数値データになるため、グラフの種類の変更より調整してください</t>
    <rPh sb="10" eb="12">
      <t>シュトク</t>
    </rPh>
    <rPh sb="16" eb="18">
      <t>バアイ</t>
    </rPh>
    <rPh sb="20" eb="23">
      <t>コウモクジク</t>
    </rPh>
    <rPh sb="24" eb="26">
      <t>スウチ</t>
    </rPh>
    <rPh sb="39" eb="41">
      <t>シュルイ</t>
    </rPh>
    <rPh sb="42" eb="44">
      <t>ヘンコウ</t>
    </rPh>
    <rPh sb="46" eb="48">
      <t>チョウセイ</t>
    </rPh>
    <phoneticPr fontId="9"/>
  </si>
  <si>
    <t>2-2 ヒストグラムと度数分布多角形 ＆ スタージェスの法則</t>
    <rPh sb="28" eb="30">
      <t>ホウソク</t>
    </rPh>
    <phoneticPr fontId="9"/>
  </si>
  <si>
    <t>スタージェスの法則</t>
    <rPh sb="7" eb="9">
      <t>ホウソク</t>
    </rPh>
    <phoneticPr fontId="9"/>
  </si>
  <si>
    <t>データ件数</t>
    <rPh sb="3" eb="5">
      <t>ケンスウ</t>
    </rPh>
    <phoneticPr fontId="9"/>
  </si>
  <si>
    <t>計算で出力する階級数の目安です。実際は切りのいい区分けで出力します</t>
    <rPh sb="0" eb="2">
      <t>ケイサン</t>
    </rPh>
    <rPh sb="3" eb="5">
      <t>シュツリョク</t>
    </rPh>
    <rPh sb="7" eb="9">
      <t>カイキュウ</t>
    </rPh>
    <rPh sb="9" eb="10">
      <t>スウ</t>
    </rPh>
    <rPh sb="11" eb="13">
      <t>メヤス</t>
    </rPh>
    <rPh sb="16" eb="18">
      <t>ジッサイ</t>
    </rPh>
    <rPh sb="19" eb="20">
      <t>キ</t>
    </rPh>
    <rPh sb="24" eb="26">
      <t>クワ</t>
    </rPh>
    <rPh sb="28" eb="30">
      <t>シュツリョク</t>
    </rPh>
    <phoneticPr fontId="9"/>
  </si>
  <si>
    <t>度数分布表からヒストグラムと度数分布多角形を作成 &amp; スタージェスの法則</t>
    <rPh sb="34" eb="36">
      <t>ホウソク</t>
    </rPh>
    <phoneticPr fontId="9"/>
  </si>
  <si>
    <t>② 同様にB列とD列で右の裾、B列とE列で左の裾のヒストグラムを作成</t>
    <rPh sb="32" eb="34">
      <t>サクセイ</t>
    </rPh>
    <phoneticPr fontId="9"/>
  </si>
  <si>
    <t>※ こちらも項目軸が数値データになるので、「グラフのデザイン」タブ→「グラフの種類の変更」より調整してください</t>
    <rPh sb="6" eb="9">
      <t>コウモクジク</t>
    </rPh>
    <rPh sb="10" eb="12">
      <t>スウチ</t>
    </rPh>
    <rPh sb="39" eb="41">
      <t>シュルイ</t>
    </rPh>
    <rPh sb="42" eb="44">
      <t>ヘンコウ</t>
    </rPh>
    <rPh sb="47" eb="49">
      <t>チョウセイ</t>
    </rPh>
    <phoneticPr fontId="9"/>
  </si>
  <si>
    <t>四分位範囲</t>
    <rPh sb="0" eb="3">
      <t>シブンイ</t>
    </rPh>
    <rPh sb="3" eb="5">
      <t>ハンイ</t>
    </rPh>
    <phoneticPr fontId="9"/>
  </si>
  <si>
    <t>QUARTILE.EXC関数</t>
    <phoneticPr fontId="9"/>
  </si>
  <si>
    <t>データが母集団のときにこの関数が使える（最小値・最大値が決まっているため）</t>
    <rPh sb="4" eb="7">
      <t>ボシュウダン</t>
    </rPh>
    <rPh sb="13" eb="15">
      <t>カンスウ</t>
    </rPh>
    <rPh sb="16" eb="17">
      <t>ツカ</t>
    </rPh>
    <rPh sb="20" eb="23">
      <t>サイショウチ</t>
    </rPh>
    <rPh sb="24" eb="27">
      <t>サイダイチ</t>
    </rPh>
    <rPh sb="28" eb="29">
      <t>キ</t>
    </rPh>
    <phoneticPr fontId="9"/>
  </si>
  <si>
    <t>データがサンプルのとき、この関数を使う（最小値と最大値は変化するため）</t>
    <rPh sb="14" eb="16">
      <t>カンスウ</t>
    </rPh>
    <rPh sb="17" eb="18">
      <t>ツカ</t>
    </rPh>
    <rPh sb="20" eb="23">
      <t>サイショウチ</t>
    </rPh>
    <rPh sb="24" eb="27">
      <t>サイダイチ</t>
    </rPh>
    <rPh sb="28" eb="30">
      <t>ヘンカ</t>
    </rPh>
    <phoneticPr fontId="9"/>
  </si>
  <si>
    <t>【補足】</t>
    <rPh sb="1" eb="3">
      <t>ホソク</t>
    </rPh>
    <phoneticPr fontId="9"/>
  </si>
  <si>
    <t>ただし、データがたくさん集まっている場合は INC のほうを使っても誤差はない</t>
    <rPh sb="12" eb="13">
      <t>アツ</t>
    </rPh>
    <rPh sb="18" eb="20">
      <t>バアイ</t>
    </rPh>
    <rPh sb="30" eb="31">
      <t>ツカ</t>
    </rPh>
    <rPh sb="34" eb="36">
      <t>ゴサ</t>
    </rPh>
    <phoneticPr fontId="9"/>
  </si>
  <si>
    <t>今回は５数要約の話にとどまるため INC を使っている</t>
    <rPh sb="0" eb="2">
      <t>コンカイ</t>
    </rPh>
    <rPh sb="4" eb="5">
      <t>スウ</t>
    </rPh>
    <rPh sb="5" eb="7">
      <t>ヨウヤク</t>
    </rPh>
    <rPh sb="8" eb="9">
      <t>ハナシ</t>
    </rPh>
    <rPh sb="22" eb="23">
      <t>ツカ</t>
    </rPh>
    <phoneticPr fontId="9"/>
  </si>
  <si>
    <t>100は上限の閾値(65)を超えているので、外れ値と判定される</t>
    <phoneticPr fontId="9"/>
  </si>
  <si>
    <t>外れ値の100を含むとレンジは95、含まなければ35（差は60も出る）</t>
    <rPh sb="0" eb="1">
      <t>ハズ</t>
    </rPh>
    <rPh sb="2" eb="3">
      <t>チ</t>
    </rPh>
    <rPh sb="32" eb="33">
      <t>デ</t>
    </rPh>
    <phoneticPr fontId="9"/>
  </si>
  <si>
    <t>100を含んでも含まなくても、IQRは(20)→(17.5)とほとんど変わらない（頑健な指標）</t>
    <rPh sb="8" eb="9">
      <t>フク</t>
    </rPh>
    <phoneticPr fontId="9"/>
  </si>
  <si>
    <t>※ 閾値（読み方：しきいち）</t>
    <rPh sb="2" eb="4">
      <t>シキイチ</t>
    </rPh>
    <rPh sb="5" eb="6">
      <t>ヨ</t>
    </rPh>
    <rPh sb="7" eb="8">
      <t>カタ</t>
    </rPh>
    <phoneticPr fontId="9"/>
  </si>
  <si>
    <t>箱の外の点：外れ値　※ A組に150と外れ値を入れてみると、外に点ができるのがわかる</t>
    <rPh sb="13" eb="14">
      <t>グミ</t>
    </rPh>
    <rPh sb="19" eb="20">
      <t>ハズ</t>
    </rPh>
    <rPh sb="21" eb="22">
      <t>チ</t>
    </rPh>
    <rPh sb="23" eb="24">
      <t>イ</t>
    </rPh>
    <rPh sb="30" eb="31">
      <t>ソト</t>
    </rPh>
    <rPh sb="32" eb="33">
      <t>テン</t>
    </rPh>
    <phoneticPr fontId="9"/>
  </si>
  <si>
    <t>第2章 量的変数の要約方法 - Excel補助資料</t>
    <rPh sb="21" eb="25">
      <t>ホジョシリョウ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</si>
</sst>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7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Calibri"/>
      <family val="2"/>
      <charset val="1"/>
    </font>
    <font>
      <sz val="10"/>
      <color rgb="FF6B6B6B"/>
      <name val="メイリオ"/>
      <family val="3"/>
      <charset val="128"/>
    </font>
    <font>
      <sz val="10"/>
      <color rgb="FF2D5E3F"/>
      <name val="メイリオ"/>
      <family val="3"/>
      <charset val="128"/>
    </font>
    <font>
      <sz val="10"/>
      <color rgb="FF4A4A4A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rgb="FF2D5E3F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76" fontId="3" fillId="0" borderId="2" xfId="1" applyNumberFormat="1" applyFont="1" applyBorder="1" applyAlignment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7" xfId="0" applyFont="1" applyFill="1" applyBorder="1" applyAlignment="1">
      <alignment vertical="center"/>
    </xf>
    <xf numFmtId="0" fontId="5" fillId="5" borderId="6" xfId="0" applyFont="1" applyFill="1" applyBorder="1" applyAlignment="1">
      <alignment horizontal="left" vertical="center" indent="1"/>
    </xf>
    <xf numFmtId="0" fontId="13" fillId="5" borderId="6" xfId="0" applyFont="1" applyFill="1" applyBorder="1" applyAlignment="1">
      <alignment horizontal="left" vertical="center" indent="1"/>
    </xf>
    <xf numFmtId="0" fontId="7" fillId="5" borderId="8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完成サンプル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'2-2 ヒストグラム'!$D$5</c:f>
              <c:strCache>
                <c:ptCount val="1"/>
                <c:pt idx="0">
                  <c:v>度数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'2-2 ヒストグラム'!$B$6:$B$10</c:f>
              <c:strCache>
                <c:ptCount val="5"/>
                <c:pt idx="0">
                  <c:v>0以上 20未満</c:v>
                </c:pt>
                <c:pt idx="1">
                  <c:v>20以上 40未満</c:v>
                </c:pt>
                <c:pt idx="2">
                  <c:v>40以上 60未満</c:v>
                </c:pt>
                <c:pt idx="3">
                  <c:v>60以上 80未満</c:v>
                </c:pt>
                <c:pt idx="4">
                  <c:v>80以上 100未満</c:v>
                </c:pt>
              </c:strCache>
            </c:strRef>
          </c:cat>
          <c:val>
            <c:numRef>
              <c:f>'2-2 ヒストグラム'!$D$6:$D$10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8-4656-9890-E0A00D3F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2117789408"/>
        <c:axId val="2117779808"/>
      </c:barChart>
      <c:catAx>
        <c:axId val="211778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7779808"/>
        <c:crosses val="autoZero"/>
        <c:auto val="1"/>
        <c:lblAlgn val="ctr"/>
        <c:lblOffset val="100"/>
        <c:noMultiLvlLbl val="0"/>
      </c:catAx>
      <c:valAx>
        <c:axId val="211777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1778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完成サンプル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'2-2 ヒストグラム'!$D$17</c:f>
              <c:strCache>
                <c:ptCount val="1"/>
                <c:pt idx="0">
                  <c:v>度数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'2-2 ヒストグラム'!$B$18:$B$24</c:f>
              <c:strCache>
                <c:ptCount val="7"/>
                <c:pt idx="0">
                  <c:v>左端</c:v>
                </c:pt>
                <c:pt idx="1">
                  <c:v>0以上 20未満</c:v>
                </c:pt>
                <c:pt idx="2">
                  <c:v>20以上 40未満</c:v>
                </c:pt>
                <c:pt idx="3">
                  <c:v>40以上 60未満</c:v>
                </c:pt>
                <c:pt idx="4">
                  <c:v>60以上 80未満</c:v>
                </c:pt>
                <c:pt idx="5">
                  <c:v>80以上 100未満</c:v>
                </c:pt>
                <c:pt idx="6">
                  <c:v>右端</c:v>
                </c:pt>
              </c:strCache>
            </c:strRef>
          </c:cat>
          <c:val>
            <c:numRef>
              <c:f>'2-2 ヒストグラム'!$D$18:$D$24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1-45D1-ADBA-4B619553F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436432"/>
        <c:axId val="1399432112"/>
      </c:lineChart>
      <c:catAx>
        <c:axId val="139943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432112"/>
        <c:crosses val="autoZero"/>
        <c:auto val="1"/>
        <c:lblAlgn val="ctr"/>
        <c:lblOffset val="100"/>
        <c:noMultiLvlLbl val="0"/>
      </c:catAx>
      <c:valAx>
        <c:axId val="139943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943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581024</xdr:colOff>
      <xdr:row>2</xdr:row>
      <xdr:rowOff>0</xdr:rowOff>
    </xdr:from>
    <xdr:to>
      <xdr:col>15</xdr:col>
      <xdr:colOff>581024</xdr:colOff>
      <xdr:row>13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D48222C-5A38-B17D-7AAF-4A9AC20F9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581024</xdr:colOff>
      <xdr:row>15</xdr:row>
      <xdr:rowOff>0</xdr:rowOff>
    </xdr:from>
    <xdr:to>
      <xdr:col>15</xdr:col>
      <xdr:colOff>581024</xdr:colOff>
      <xdr:row>26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D84E84D-AF33-9829-ED87-9C7D6FECC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25"/>
  <cols>
    <col min="1" max="1" width="4.7109375" style="7" customWidth="1"/>
    <col min="2" max="2" width="28" style="7" customWidth="1"/>
    <col min="3" max="3" width="70" style="7" customWidth="1"/>
    <col min="4" max="16384" width="8.7109375" style="7"/>
  </cols>
  <sheetData>
    <row r="1" spans="2:3" ht="18.75" customHeight="1" x14ac:dyDescent="0.25"/>
    <row r="2" spans="2:3" ht="30" customHeight="1" x14ac:dyDescent="0.25">
      <c r="B2" s="5" t="s">
        <v>116</v>
      </c>
    </row>
    <row r="3" spans="2:3" ht="18.75" customHeight="1" x14ac:dyDescent="0.25">
      <c r="B3" s="8" t="s">
        <v>44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6" t="s">
        <v>0</v>
      </c>
    </row>
    <row r="7" spans="2:3" ht="18.75" customHeight="1" x14ac:dyDescent="0.25"/>
    <row r="8" spans="2:3" ht="18.75" customHeight="1" x14ac:dyDescent="0.25">
      <c r="B8" s="1" t="s">
        <v>45</v>
      </c>
      <c r="C8" s="2" t="s">
        <v>46</v>
      </c>
    </row>
    <row r="9" spans="2:3" ht="18.75" customHeight="1" x14ac:dyDescent="0.25">
      <c r="B9" s="1" t="s">
        <v>47</v>
      </c>
      <c r="C9" s="2" t="s">
        <v>101</v>
      </c>
    </row>
    <row r="10" spans="2:3" ht="18.75" customHeight="1" x14ac:dyDescent="0.25">
      <c r="B10" s="1" t="s">
        <v>48</v>
      </c>
      <c r="C10" s="2" t="s">
        <v>49</v>
      </c>
    </row>
    <row r="11" spans="2:3" ht="18.75" customHeight="1" x14ac:dyDescent="0.25">
      <c r="B11" s="1" t="s">
        <v>50</v>
      </c>
      <c r="C11" s="2" t="s">
        <v>51</v>
      </c>
    </row>
    <row r="12" spans="2:3" ht="18.75" customHeight="1" x14ac:dyDescent="0.25">
      <c r="B12" s="1" t="s">
        <v>52</v>
      </c>
      <c r="C12" s="2" t="s">
        <v>1</v>
      </c>
    </row>
    <row r="13" spans="2:3" ht="18.75" customHeight="1" x14ac:dyDescent="0.25">
      <c r="B13" s="1" t="s">
        <v>53</v>
      </c>
      <c r="C13" s="2" t="s">
        <v>54</v>
      </c>
    </row>
    <row r="14" spans="2:3" ht="18.75" customHeight="1" x14ac:dyDescent="0.25"/>
    <row r="15" spans="2:3" ht="18.75" customHeight="1" x14ac:dyDescent="0.25">
      <c r="B15" s="6" t="s">
        <v>2</v>
      </c>
    </row>
    <row r="16" spans="2:3" ht="18.75" customHeight="1" x14ac:dyDescent="0.25">
      <c r="B16" s="2" t="s">
        <v>55</v>
      </c>
    </row>
    <row r="17" spans="2:2" ht="18.75" customHeight="1" x14ac:dyDescent="0.25">
      <c r="B17" s="2" t="s">
        <v>3</v>
      </c>
    </row>
    <row r="18" spans="2:2" ht="18.75" customHeight="1" x14ac:dyDescent="0.25"/>
    <row r="19" spans="2:2" ht="18.75" customHeight="1" x14ac:dyDescent="0.25"/>
    <row r="20" spans="2:2" ht="18.75" customHeight="1" x14ac:dyDescent="0.25">
      <c r="B20" s="8" t="s">
        <v>56</v>
      </c>
    </row>
    <row r="21" spans="2:2" ht="18.75" customHeight="1" x14ac:dyDescent="0.25">
      <c r="B21" s="9" t="s">
        <v>4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5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3" width="12.7109375" style="7" customWidth="1"/>
    <col min="4" max="4" width="4.7109375" style="7" customWidth="1"/>
    <col min="5" max="5" width="20.7109375" style="7" customWidth="1"/>
    <col min="6" max="10" width="14.7109375" style="7" customWidth="1"/>
    <col min="11" max="16384" width="8.7109375" style="7"/>
  </cols>
  <sheetData>
    <row r="1" spans="2:10" ht="18.75" customHeight="1" x14ac:dyDescent="0.25"/>
    <row r="2" spans="2:10" ht="30" customHeight="1" x14ac:dyDescent="0.25">
      <c r="B2" s="3" t="s">
        <v>85</v>
      </c>
    </row>
    <row r="3" spans="2:10" ht="18.75" customHeight="1" x14ac:dyDescent="0.25">
      <c r="B3" s="8" t="s">
        <v>5</v>
      </c>
    </row>
    <row r="4" spans="2:10" ht="18.75" customHeight="1" x14ac:dyDescent="0.25"/>
    <row r="5" spans="2:10" ht="18.75" customHeight="1" x14ac:dyDescent="0.25">
      <c r="B5" s="10" t="s">
        <v>6</v>
      </c>
      <c r="C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</row>
    <row r="6" spans="2:10" ht="18.75" customHeight="1" x14ac:dyDescent="0.25">
      <c r="B6" s="12">
        <v>1</v>
      </c>
      <c r="C6" s="12">
        <v>12</v>
      </c>
      <c r="E6" s="11" t="s">
        <v>79</v>
      </c>
      <c r="F6" s="12">
        <v>10</v>
      </c>
      <c r="G6" s="12">
        <f>COUNTIFS(C6:C25,"&gt;="&amp;0,C6:C25,"&lt;"&amp;20)</f>
        <v>1</v>
      </c>
      <c r="H6" s="13">
        <f>G6/20</f>
        <v>0.05</v>
      </c>
      <c r="I6" s="12">
        <f>G6</f>
        <v>1</v>
      </c>
      <c r="J6" s="13">
        <f>I6/20</f>
        <v>0.05</v>
      </c>
    </row>
    <row r="7" spans="2:10" ht="18.75" customHeight="1" x14ac:dyDescent="0.25">
      <c r="B7" s="12">
        <v>2</v>
      </c>
      <c r="C7" s="12">
        <v>25</v>
      </c>
      <c r="E7" s="11" t="s">
        <v>80</v>
      </c>
      <c r="F7" s="12">
        <v>30</v>
      </c>
      <c r="G7" s="12">
        <f>COUNTIFS(C6:C25,"&gt;="&amp;20,C6:C25,"&lt;"&amp;40)</f>
        <v>4</v>
      </c>
      <c r="H7" s="13">
        <f>G7/20</f>
        <v>0.2</v>
      </c>
      <c r="I7" s="12">
        <f>I6+G7</f>
        <v>5</v>
      </c>
      <c r="J7" s="13">
        <f>I7/20</f>
        <v>0.25</v>
      </c>
    </row>
    <row r="8" spans="2:10" ht="18.75" customHeight="1" x14ac:dyDescent="0.25">
      <c r="B8" s="12">
        <v>3</v>
      </c>
      <c r="C8" s="12">
        <v>28</v>
      </c>
      <c r="E8" s="11" t="s">
        <v>81</v>
      </c>
      <c r="F8" s="12">
        <v>50</v>
      </c>
      <c r="G8" s="12">
        <f>COUNTIFS(C6:C25,"&gt;="&amp;40,C6:C25,"&lt;"&amp;60)</f>
        <v>5</v>
      </c>
      <c r="H8" s="13">
        <f>G8/20</f>
        <v>0.25</v>
      </c>
      <c r="I8" s="12">
        <f>I7+G8</f>
        <v>10</v>
      </c>
      <c r="J8" s="13">
        <f>I8/20</f>
        <v>0.5</v>
      </c>
    </row>
    <row r="9" spans="2:10" ht="18.75" customHeight="1" x14ac:dyDescent="0.25">
      <c r="B9" s="12">
        <v>4</v>
      </c>
      <c r="C9" s="12">
        <v>35</v>
      </c>
      <c r="E9" s="11" t="s">
        <v>82</v>
      </c>
      <c r="F9" s="12">
        <v>70</v>
      </c>
      <c r="G9" s="12">
        <f>COUNTIFS(C6:C25,"&gt;="&amp;60,C6:C25,"&lt;"&amp;80)</f>
        <v>6</v>
      </c>
      <c r="H9" s="13">
        <f>G9/20</f>
        <v>0.3</v>
      </c>
      <c r="I9" s="12">
        <f>I8+G9</f>
        <v>16</v>
      </c>
      <c r="J9" s="13">
        <f>I9/20</f>
        <v>0.8</v>
      </c>
    </row>
    <row r="10" spans="2:10" ht="18.75" customHeight="1" x14ac:dyDescent="0.25">
      <c r="B10" s="12">
        <v>5</v>
      </c>
      <c r="C10" s="12">
        <v>38</v>
      </c>
      <c r="E10" s="11" t="s">
        <v>83</v>
      </c>
      <c r="F10" s="12">
        <v>90</v>
      </c>
      <c r="G10" s="12">
        <f>COUNTIFS(C6:C25,"&gt;="&amp;80,C6:C25,"&lt;"&amp;100)</f>
        <v>4</v>
      </c>
      <c r="H10" s="13">
        <f>G10/20</f>
        <v>0.2</v>
      </c>
      <c r="I10" s="12">
        <f>I9+G10</f>
        <v>20</v>
      </c>
      <c r="J10" s="13">
        <f>I10/20</f>
        <v>1</v>
      </c>
    </row>
    <row r="11" spans="2:10" ht="18.75" customHeight="1" x14ac:dyDescent="0.25">
      <c r="B11" s="12">
        <v>6</v>
      </c>
      <c r="C11" s="12">
        <v>42</v>
      </c>
      <c r="E11" s="12" t="s">
        <v>14</v>
      </c>
      <c r="F11" s="16"/>
      <c r="G11" s="12">
        <f>SUM(G6:G10)</f>
        <v>20</v>
      </c>
      <c r="H11" s="13">
        <f>SUM(H6:H10)</f>
        <v>1</v>
      </c>
      <c r="I11" s="16"/>
      <c r="J11" s="16"/>
    </row>
    <row r="12" spans="2:10" ht="18.75" customHeight="1" x14ac:dyDescent="0.25">
      <c r="B12" s="12">
        <v>7</v>
      </c>
      <c r="C12" s="12">
        <v>45</v>
      </c>
    </row>
    <row r="13" spans="2:10" ht="18.75" customHeight="1" x14ac:dyDescent="0.25">
      <c r="B13" s="12">
        <v>8</v>
      </c>
      <c r="C13" s="12">
        <v>50</v>
      </c>
      <c r="E13" s="4" t="s">
        <v>15</v>
      </c>
    </row>
    <row r="14" spans="2:10" ht="18.75" customHeight="1" x14ac:dyDescent="0.25">
      <c r="B14" s="12">
        <v>9</v>
      </c>
      <c r="C14" s="12">
        <v>55</v>
      </c>
      <c r="E14" s="15" t="s">
        <v>90</v>
      </c>
    </row>
    <row r="15" spans="2:10" ht="18.75" customHeight="1" x14ac:dyDescent="0.25">
      <c r="B15" s="12">
        <v>10</v>
      </c>
      <c r="C15" s="12">
        <v>58</v>
      </c>
      <c r="E15" s="15" t="s">
        <v>86</v>
      </c>
    </row>
    <row r="16" spans="2:10" ht="18.75" customHeight="1" x14ac:dyDescent="0.25">
      <c r="B16" s="12">
        <v>11</v>
      </c>
      <c r="C16" s="12">
        <v>62</v>
      </c>
      <c r="E16" s="15"/>
    </row>
    <row r="17" spans="2:5" ht="18.75" customHeight="1" x14ac:dyDescent="0.25">
      <c r="B17" s="12">
        <v>12</v>
      </c>
      <c r="C17" s="12">
        <v>65</v>
      </c>
      <c r="E17" s="15"/>
    </row>
    <row r="18" spans="2:5" ht="18.75" customHeight="1" x14ac:dyDescent="0.25">
      <c r="B18" s="12">
        <v>13</v>
      </c>
      <c r="C18" s="12">
        <v>70</v>
      </c>
    </row>
    <row r="19" spans="2:5" ht="18.75" customHeight="1" x14ac:dyDescent="0.25">
      <c r="B19" s="12">
        <v>14</v>
      </c>
      <c r="C19" s="12">
        <v>72</v>
      </c>
    </row>
    <row r="20" spans="2:5" ht="18.75" customHeight="1" x14ac:dyDescent="0.25">
      <c r="B20" s="12">
        <v>15</v>
      </c>
      <c r="C20" s="12">
        <v>75</v>
      </c>
    </row>
    <row r="21" spans="2:5" ht="18.75" customHeight="1" x14ac:dyDescent="0.25">
      <c r="B21" s="12">
        <v>16</v>
      </c>
      <c r="C21" s="12">
        <v>78</v>
      </c>
    </row>
    <row r="22" spans="2:5" ht="18.75" customHeight="1" x14ac:dyDescent="0.25">
      <c r="B22" s="12">
        <v>17</v>
      </c>
      <c r="C22" s="12">
        <v>80</v>
      </c>
    </row>
    <row r="23" spans="2:5" ht="18.75" customHeight="1" x14ac:dyDescent="0.25">
      <c r="B23" s="12">
        <v>18</v>
      </c>
      <c r="C23" s="12">
        <v>85</v>
      </c>
    </row>
    <row r="24" spans="2:5" ht="18.75" customHeight="1" x14ac:dyDescent="0.25">
      <c r="B24" s="12">
        <v>19</v>
      </c>
      <c r="C24" s="12">
        <v>90</v>
      </c>
    </row>
    <row r="25" spans="2:5" ht="18.75" customHeight="1" x14ac:dyDescent="0.25">
      <c r="B25" s="12">
        <v>20</v>
      </c>
      <c r="C25" s="12">
        <v>95</v>
      </c>
    </row>
    <row r="26" spans="2:5" ht="18.75" customHeight="1" x14ac:dyDescent="0.25"/>
    <row r="27" spans="2:5" ht="18.75" customHeight="1" x14ac:dyDescent="0.25"/>
    <row r="28" spans="2:5" ht="18.75" customHeight="1" x14ac:dyDescent="0.25"/>
    <row r="29" spans="2:5" ht="18.75" customHeight="1" x14ac:dyDescent="0.25"/>
    <row r="30" spans="2:5" ht="18.75" customHeight="1" x14ac:dyDescent="0.25"/>
    <row r="31" spans="2:5" ht="18.75" customHeight="1" x14ac:dyDescent="0.25"/>
    <row r="32" spans="2:5" ht="18.75" customHeight="1" x14ac:dyDescent="0.25"/>
    <row r="33" ht="18.75" customHeight="1" x14ac:dyDescent="0.25"/>
    <row r="34" ht="18.75" customHeight="1" x14ac:dyDescent="0.25"/>
    <row r="35" ht="18.75" customHeight="1" x14ac:dyDescent="0.25"/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1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2" width="20.7109375" style="7" customWidth="1"/>
    <col min="3" max="4" width="12.7109375" style="7" customWidth="1"/>
    <col min="5" max="16384" width="8.7109375" style="7"/>
  </cols>
  <sheetData>
    <row r="1" spans="2:4" ht="18.75" customHeight="1" x14ac:dyDescent="0.25"/>
    <row r="2" spans="2:4" ht="30" customHeight="1" x14ac:dyDescent="0.25">
      <c r="B2" s="3" t="s">
        <v>97</v>
      </c>
    </row>
    <row r="3" spans="2:4" ht="18.75" customHeight="1" x14ac:dyDescent="0.25">
      <c r="B3" s="8" t="s">
        <v>16</v>
      </c>
    </row>
    <row r="4" spans="2:4" ht="18.75" customHeight="1" x14ac:dyDescent="0.25"/>
    <row r="5" spans="2:4" ht="18.75" customHeight="1" x14ac:dyDescent="0.25">
      <c r="B5" s="10" t="s">
        <v>8</v>
      </c>
      <c r="C5" s="10" t="s">
        <v>9</v>
      </c>
      <c r="D5" s="10" t="s">
        <v>10</v>
      </c>
    </row>
    <row r="6" spans="2:4" ht="18.75" customHeight="1" x14ac:dyDescent="0.25">
      <c r="B6" s="11" t="s">
        <v>79</v>
      </c>
      <c r="C6" s="12">
        <v>10</v>
      </c>
      <c r="D6" s="12">
        <v>1</v>
      </c>
    </row>
    <row r="7" spans="2:4" ht="18.75" customHeight="1" x14ac:dyDescent="0.25">
      <c r="B7" s="11" t="s">
        <v>80</v>
      </c>
      <c r="C7" s="12">
        <v>30</v>
      </c>
      <c r="D7" s="12">
        <v>4</v>
      </c>
    </row>
    <row r="8" spans="2:4" ht="18.75" customHeight="1" x14ac:dyDescent="0.25">
      <c r="B8" s="11" t="s">
        <v>81</v>
      </c>
      <c r="C8" s="12">
        <v>50</v>
      </c>
      <c r="D8" s="12">
        <v>5</v>
      </c>
    </row>
    <row r="9" spans="2:4" ht="18.75" customHeight="1" x14ac:dyDescent="0.25">
      <c r="B9" s="11" t="s">
        <v>82</v>
      </c>
      <c r="C9" s="12">
        <v>70</v>
      </c>
      <c r="D9" s="12">
        <v>6</v>
      </c>
    </row>
    <row r="10" spans="2:4" ht="18.75" customHeight="1" x14ac:dyDescent="0.25">
      <c r="B10" s="11" t="s">
        <v>83</v>
      </c>
      <c r="C10" s="12">
        <v>90</v>
      </c>
      <c r="D10" s="12">
        <v>4</v>
      </c>
    </row>
    <row r="11" spans="2:4" ht="18.75" customHeight="1" x14ac:dyDescent="0.25"/>
    <row r="12" spans="2:4" ht="18.75" customHeight="1" x14ac:dyDescent="0.25">
      <c r="B12" s="4" t="s">
        <v>17</v>
      </c>
    </row>
    <row r="13" spans="2:4" ht="18.75" customHeight="1" x14ac:dyDescent="0.25">
      <c r="B13" s="15" t="s">
        <v>91</v>
      </c>
    </row>
    <row r="14" spans="2:4" ht="18.75" customHeight="1" x14ac:dyDescent="0.25">
      <c r="B14" s="15" t="s">
        <v>84</v>
      </c>
    </row>
    <row r="15" spans="2:4" ht="18.75" customHeight="1" x14ac:dyDescent="0.25">
      <c r="B15" s="15" t="s">
        <v>18</v>
      </c>
    </row>
    <row r="16" spans="2:4" ht="18.75" customHeight="1" x14ac:dyDescent="0.25"/>
    <row r="17" spans="2:4" ht="18.75" customHeight="1" x14ac:dyDescent="0.25">
      <c r="B17" s="10" t="s">
        <v>8</v>
      </c>
      <c r="C17" s="10" t="s">
        <v>9</v>
      </c>
      <c r="D17" s="10" t="s">
        <v>10</v>
      </c>
    </row>
    <row r="18" spans="2:4" ht="18.75" customHeight="1" x14ac:dyDescent="0.25">
      <c r="B18" s="17" t="s">
        <v>92</v>
      </c>
      <c r="C18" s="12">
        <v>0</v>
      </c>
      <c r="D18" s="12">
        <v>0</v>
      </c>
    </row>
    <row r="19" spans="2:4" ht="18.75" customHeight="1" x14ac:dyDescent="0.25">
      <c r="B19" s="11" t="s">
        <v>79</v>
      </c>
      <c r="C19" s="12">
        <v>10</v>
      </c>
      <c r="D19" s="12">
        <v>1</v>
      </c>
    </row>
    <row r="20" spans="2:4" ht="18.75" customHeight="1" x14ac:dyDescent="0.25">
      <c r="B20" s="11" t="s">
        <v>80</v>
      </c>
      <c r="C20" s="12">
        <v>30</v>
      </c>
      <c r="D20" s="12">
        <v>4</v>
      </c>
    </row>
    <row r="21" spans="2:4" ht="18.75" customHeight="1" x14ac:dyDescent="0.25">
      <c r="B21" s="11" t="s">
        <v>81</v>
      </c>
      <c r="C21" s="12">
        <v>50</v>
      </c>
      <c r="D21" s="12">
        <v>5</v>
      </c>
    </row>
    <row r="22" spans="2:4" ht="18.75" customHeight="1" x14ac:dyDescent="0.25">
      <c r="B22" s="11" t="s">
        <v>82</v>
      </c>
      <c r="C22" s="12">
        <v>70</v>
      </c>
      <c r="D22" s="12">
        <v>6</v>
      </c>
    </row>
    <row r="23" spans="2:4" ht="18.75" customHeight="1" x14ac:dyDescent="0.25">
      <c r="B23" s="11" t="s">
        <v>83</v>
      </c>
      <c r="C23" s="12">
        <v>90</v>
      </c>
      <c r="D23" s="12">
        <v>4</v>
      </c>
    </row>
    <row r="24" spans="2:4" ht="18.75" customHeight="1" x14ac:dyDescent="0.25">
      <c r="B24" s="17" t="s">
        <v>93</v>
      </c>
      <c r="C24" s="12">
        <v>100</v>
      </c>
      <c r="D24" s="12">
        <v>0</v>
      </c>
    </row>
    <row r="25" spans="2:4" ht="18.75" customHeight="1" x14ac:dyDescent="0.25"/>
    <row r="26" spans="2:4" ht="18.75" customHeight="1" x14ac:dyDescent="0.25">
      <c r="B26" s="4" t="s">
        <v>19</v>
      </c>
    </row>
    <row r="27" spans="2:4" x14ac:dyDescent="0.25">
      <c r="B27" s="15" t="s">
        <v>94</v>
      </c>
    </row>
    <row r="28" spans="2:4" x14ac:dyDescent="0.25">
      <c r="B28" s="15" t="s">
        <v>95</v>
      </c>
    </row>
    <row r="29" spans="2:4" x14ac:dyDescent="0.25">
      <c r="B29" s="15" t="s">
        <v>20</v>
      </c>
    </row>
    <row r="30" spans="2:4" x14ac:dyDescent="0.25">
      <c r="B30" s="15" t="s">
        <v>96</v>
      </c>
    </row>
    <row r="32" spans="2:4" x14ac:dyDescent="0.25">
      <c r="B32" s="4" t="s">
        <v>98</v>
      </c>
    </row>
    <row r="33" spans="2:5" x14ac:dyDescent="0.25">
      <c r="B33" s="15" t="s">
        <v>100</v>
      </c>
    </row>
    <row r="35" spans="2:5" x14ac:dyDescent="0.25">
      <c r="B35" s="10" t="s">
        <v>99</v>
      </c>
      <c r="C35" s="10" t="s">
        <v>9</v>
      </c>
    </row>
    <row r="36" spans="2:5" x14ac:dyDescent="0.25">
      <c r="B36" s="18">
        <v>50</v>
      </c>
      <c r="C36" s="19">
        <f>1+LOG(B36,2)</f>
        <v>6.6438561897747244</v>
      </c>
      <c r="E36" s="7" t="str">
        <f ca="1">_xlfn.FORMULATEXT(C36)</f>
        <v>=1+LOG(B36,2)</v>
      </c>
    </row>
    <row r="37" spans="2:5" x14ac:dyDescent="0.25">
      <c r="B37" s="18">
        <v>100</v>
      </c>
      <c r="C37" s="19">
        <f t="shared" ref="C37:C41" si="0">1+LOG(B37,2)</f>
        <v>7.6438561897747253</v>
      </c>
      <c r="E37" s="7" t="str">
        <f t="shared" ref="E37:E41" ca="1" si="1">_xlfn.FORMULATEXT(C37)</f>
        <v>=1+LOG(B37,2)</v>
      </c>
    </row>
    <row r="38" spans="2:5" x14ac:dyDescent="0.25">
      <c r="B38" s="18">
        <v>145</v>
      </c>
      <c r="C38" s="19">
        <f t="shared" si="0"/>
        <v>8.1799090900149345</v>
      </c>
      <c r="E38" s="7" t="str">
        <f t="shared" ca="1" si="1"/>
        <v>=1+LOG(B38,2)</v>
      </c>
    </row>
    <row r="39" spans="2:5" x14ac:dyDescent="0.25">
      <c r="B39" s="18">
        <v>500</v>
      </c>
      <c r="C39" s="19">
        <f t="shared" si="0"/>
        <v>9.965784284662087</v>
      </c>
      <c r="E39" s="7" t="str">
        <f t="shared" ca="1" si="1"/>
        <v>=1+LOG(B39,2)</v>
      </c>
    </row>
    <row r="40" spans="2:5" x14ac:dyDescent="0.25">
      <c r="B40" s="18">
        <v>1000</v>
      </c>
      <c r="C40" s="19">
        <f t="shared" si="0"/>
        <v>10.965784284662087</v>
      </c>
      <c r="E40" s="7" t="str">
        <f t="shared" ca="1" si="1"/>
        <v>=1+LOG(B40,2)</v>
      </c>
    </row>
    <row r="41" spans="2:5" x14ac:dyDescent="0.25">
      <c r="B41" s="18">
        <v>10000</v>
      </c>
      <c r="C41" s="19">
        <f t="shared" si="0"/>
        <v>14.287712379549451</v>
      </c>
      <c r="E41" s="7" t="str">
        <f t="shared" ca="1" si="1"/>
        <v>=1+LOG(B41,2)</v>
      </c>
    </row>
  </sheetData>
  <phoneticPr fontId="9"/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26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5" width="14.7109375" style="7" customWidth="1"/>
    <col min="6" max="16384" width="8.7109375" style="7"/>
  </cols>
  <sheetData>
    <row r="1" spans="2:5" ht="18.75" customHeight="1" x14ac:dyDescent="0.25"/>
    <row r="2" spans="2:5" ht="30" customHeight="1" x14ac:dyDescent="0.25">
      <c r="B2" s="3" t="s">
        <v>76</v>
      </c>
    </row>
    <row r="3" spans="2:5" ht="18.75" customHeight="1" x14ac:dyDescent="0.25">
      <c r="B3" s="8" t="s">
        <v>21</v>
      </c>
    </row>
    <row r="4" spans="2:5" ht="18.75" customHeight="1" x14ac:dyDescent="0.25"/>
    <row r="5" spans="2:5" ht="18.75" customHeight="1" x14ac:dyDescent="0.25">
      <c r="B5" s="10" t="s">
        <v>9</v>
      </c>
      <c r="C5" s="10" t="s">
        <v>22</v>
      </c>
      <c r="D5" s="10" t="s">
        <v>23</v>
      </c>
      <c r="E5" s="10" t="s">
        <v>24</v>
      </c>
    </row>
    <row r="6" spans="2:5" ht="18.75" customHeight="1" x14ac:dyDescent="0.25">
      <c r="B6" s="12">
        <v>10</v>
      </c>
      <c r="C6" s="12">
        <v>3</v>
      </c>
      <c r="D6" s="12">
        <v>25</v>
      </c>
      <c r="E6" s="12">
        <v>2</v>
      </c>
    </row>
    <row r="7" spans="2:5" ht="18.75" customHeight="1" x14ac:dyDescent="0.25">
      <c r="B7" s="12">
        <v>30</v>
      </c>
      <c r="C7" s="12">
        <v>8</v>
      </c>
      <c r="D7" s="12">
        <v>22</v>
      </c>
      <c r="E7" s="12">
        <v>3</v>
      </c>
    </row>
    <row r="8" spans="2:5" ht="18.75" customHeight="1" x14ac:dyDescent="0.25">
      <c r="B8" s="12">
        <v>50</v>
      </c>
      <c r="C8" s="12">
        <v>15</v>
      </c>
      <c r="D8" s="12">
        <v>15</v>
      </c>
      <c r="E8" s="12">
        <v>5</v>
      </c>
    </row>
    <row r="9" spans="2:5" ht="18.75" customHeight="1" x14ac:dyDescent="0.25">
      <c r="B9" s="12">
        <v>70</v>
      </c>
      <c r="C9" s="12">
        <v>20</v>
      </c>
      <c r="D9" s="12">
        <v>8</v>
      </c>
      <c r="E9" s="12">
        <v>8</v>
      </c>
    </row>
    <row r="10" spans="2:5" ht="18.75" customHeight="1" x14ac:dyDescent="0.25">
      <c r="B10" s="12">
        <v>90</v>
      </c>
      <c r="C10" s="12">
        <v>15</v>
      </c>
      <c r="D10" s="12">
        <v>5</v>
      </c>
      <c r="E10" s="12">
        <v>15</v>
      </c>
    </row>
    <row r="11" spans="2:5" ht="18.75" customHeight="1" x14ac:dyDescent="0.25">
      <c r="B11" s="12">
        <v>110</v>
      </c>
      <c r="C11" s="12">
        <v>8</v>
      </c>
      <c r="D11" s="12">
        <v>3</v>
      </c>
      <c r="E11" s="12">
        <v>22</v>
      </c>
    </row>
    <row r="12" spans="2:5" ht="18.75" customHeight="1" x14ac:dyDescent="0.25">
      <c r="B12" s="12">
        <v>130</v>
      </c>
      <c r="C12" s="12">
        <v>3</v>
      </c>
      <c r="D12" s="12">
        <v>2</v>
      </c>
      <c r="E12" s="12">
        <v>25</v>
      </c>
    </row>
    <row r="13" spans="2:5" ht="18.75" customHeight="1" x14ac:dyDescent="0.25"/>
    <row r="14" spans="2:5" ht="18.75" customHeight="1" x14ac:dyDescent="0.25">
      <c r="B14" s="4" t="s">
        <v>25</v>
      </c>
    </row>
    <row r="15" spans="2:5" ht="18.75" customHeight="1" x14ac:dyDescent="0.25">
      <c r="B15" s="15" t="s">
        <v>77</v>
      </c>
    </row>
    <row r="16" spans="2:5" ht="18.75" customHeight="1" x14ac:dyDescent="0.25">
      <c r="B16" s="15" t="s">
        <v>102</v>
      </c>
    </row>
    <row r="17" spans="2:2" ht="18.75" customHeight="1" x14ac:dyDescent="0.25">
      <c r="B17" s="15" t="s">
        <v>103</v>
      </c>
    </row>
    <row r="18" spans="2:2" ht="18.75" customHeight="1" x14ac:dyDescent="0.25"/>
    <row r="19" spans="2:2" ht="18.75" customHeight="1" x14ac:dyDescent="0.25">
      <c r="B19" s="4" t="s">
        <v>26</v>
      </c>
    </row>
    <row r="20" spans="2:2" ht="18.75" customHeight="1" x14ac:dyDescent="0.25">
      <c r="B20" s="15" t="s">
        <v>78</v>
      </c>
    </row>
    <row r="21" spans="2:2" ht="18.75" customHeight="1" x14ac:dyDescent="0.25">
      <c r="B21" s="15" t="s">
        <v>27</v>
      </c>
    </row>
    <row r="22" spans="2:2" ht="18.75" customHeight="1" x14ac:dyDescent="0.25">
      <c r="B22" s="15" t="s">
        <v>28</v>
      </c>
    </row>
    <row r="23" spans="2:2" ht="18.75" customHeight="1" x14ac:dyDescent="0.25"/>
    <row r="24" spans="2:2" ht="18.75" customHeight="1" x14ac:dyDescent="0.25"/>
    <row r="25" spans="2:2" ht="18.75" customHeight="1" x14ac:dyDescent="0.25"/>
    <row r="26" spans="2:2" ht="18.75" customHeight="1" x14ac:dyDescent="0.25"/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35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3" width="12.7109375" style="7" customWidth="1"/>
    <col min="4" max="4" width="4.7109375" style="7" customWidth="1"/>
    <col min="5" max="6" width="18.7109375" style="7" customWidth="1"/>
    <col min="7" max="16384" width="8.7109375" style="7"/>
  </cols>
  <sheetData>
    <row r="1" spans="2:8" ht="18.75" customHeight="1" x14ac:dyDescent="0.25"/>
    <row r="2" spans="2:8" ht="30" customHeight="1" x14ac:dyDescent="0.25">
      <c r="B2" s="3" t="s">
        <v>50</v>
      </c>
    </row>
    <row r="3" spans="2:8" ht="18.75" customHeight="1" x14ac:dyDescent="0.25">
      <c r="B3" s="8" t="s">
        <v>72</v>
      </c>
    </row>
    <row r="4" spans="2:8" ht="18.75" customHeight="1" x14ac:dyDescent="0.25"/>
    <row r="5" spans="2:8" ht="18.75" customHeight="1" x14ac:dyDescent="0.25">
      <c r="B5" s="10" t="s">
        <v>6</v>
      </c>
      <c r="C5" s="10" t="s">
        <v>7</v>
      </c>
      <c r="E5" s="10" t="s">
        <v>29</v>
      </c>
      <c r="F5" s="10" t="s">
        <v>30</v>
      </c>
    </row>
    <row r="6" spans="2:8" ht="18.75" customHeight="1" x14ac:dyDescent="0.25">
      <c r="B6" s="12">
        <v>1</v>
      </c>
      <c r="C6" s="12">
        <v>12</v>
      </c>
      <c r="E6" s="11" t="s">
        <v>31</v>
      </c>
      <c r="F6" s="20">
        <f>_xlfn.QUARTILE.INC($C$6:$C$25,0)</f>
        <v>12</v>
      </c>
      <c r="H6" s="7" t="str">
        <f ca="1">_xlfn.FORMULATEXT(F6)</f>
        <v>=QUARTILE.INC($C$6:$C$25,0)</v>
      </c>
    </row>
    <row r="7" spans="2:8" ht="18.75" customHeight="1" x14ac:dyDescent="0.25">
      <c r="B7" s="12">
        <v>2</v>
      </c>
      <c r="C7" s="12">
        <v>25</v>
      </c>
      <c r="E7" s="11" t="s">
        <v>69</v>
      </c>
      <c r="F7" s="20">
        <f t="shared" ref="F7" si="0">_xlfn.QUARTILE.INC($C$6:$C$25,1)</f>
        <v>41</v>
      </c>
      <c r="H7" s="7" t="str">
        <f t="shared" ref="H7:H11" ca="1" si="1">_xlfn.FORMULATEXT(F7)</f>
        <v>=QUARTILE.INC($C$6:$C$25,1)</v>
      </c>
    </row>
    <row r="8" spans="2:8" ht="18.75" customHeight="1" x14ac:dyDescent="0.25">
      <c r="B8" s="12">
        <v>3</v>
      </c>
      <c r="C8" s="12">
        <v>28</v>
      </c>
      <c r="E8" s="11" t="s">
        <v>73</v>
      </c>
      <c r="F8" s="20">
        <f>_xlfn.QUARTILE.INC($C$6:$C$25,2)</f>
        <v>60</v>
      </c>
      <c r="H8" s="7" t="str">
        <f t="shared" ca="1" si="1"/>
        <v>=QUARTILE.INC($C$6:$C$25,2)</v>
      </c>
    </row>
    <row r="9" spans="2:8" ht="18.75" customHeight="1" x14ac:dyDescent="0.25">
      <c r="B9" s="12">
        <v>4</v>
      </c>
      <c r="C9" s="12">
        <v>35</v>
      </c>
      <c r="E9" s="11" t="s">
        <v>70</v>
      </c>
      <c r="F9" s="20">
        <f>_xlfn.QUARTILE.INC($C$6:$C$25,3)</f>
        <v>75.75</v>
      </c>
      <c r="H9" s="7" t="str">
        <f t="shared" ca="1" si="1"/>
        <v>=QUARTILE.INC($C$6:$C$25,3)</v>
      </c>
    </row>
    <row r="10" spans="2:8" ht="18.75" customHeight="1" x14ac:dyDescent="0.25">
      <c r="B10" s="12">
        <v>5</v>
      </c>
      <c r="C10" s="12">
        <v>38</v>
      </c>
      <c r="E10" s="11" t="s">
        <v>32</v>
      </c>
      <c r="F10" s="20">
        <f>_xlfn.QUARTILE.INC($C$6:$C$25,4)</f>
        <v>95</v>
      </c>
      <c r="H10" s="7" t="str">
        <f t="shared" ca="1" si="1"/>
        <v>=QUARTILE.INC($C$6:$C$25,4)</v>
      </c>
    </row>
    <row r="11" spans="2:8" ht="18.75" customHeight="1" x14ac:dyDescent="0.25">
      <c r="B11" s="12">
        <v>6</v>
      </c>
      <c r="C11" s="12">
        <v>42</v>
      </c>
      <c r="E11" s="11" t="s">
        <v>104</v>
      </c>
      <c r="F11" s="20">
        <f>F9-F7</f>
        <v>34.75</v>
      </c>
      <c r="H11" s="7" t="str">
        <f t="shared" ca="1" si="1"/>
        <v>=F9-F7</v>
      </c>
    </row>
    <row r="12" spans="2:8" ht="18.75" customHeight="1" x14ac:dyDescent="0.25">
      <c r="B12" s="12">
        <v>7</v>
      </c>
      <c r="C12" s="12">
        <v>45</v>
      </c>
    </row>
    <row r="13" spans="2:8" ht="18.75" customHeight="1" x14ac:dyDescent="0.25">
      <c r="B13" s="12">
        <v>8</v>
      </c>
      <c r="C13" s="12">
        <v>50</v>
      </c>
    </row>
    <row r="14" spans="2:8" ht="18.75" customHeight="1" x14ac:dyDescent="0.25">
      <c r="B14" s="12">
        <v>9</v>
      </c>
      <c r="C14" s="12">
        <v>55</v>
      </c>
      <c r="E14" s="4" t="s">
        <v>87</v>
      </c>
    </row>
    <row r="15" spans="2:8" ht="18.75" customHeight="1" x14ac:dyDescent="0.25">
      <c r="B15" s="12">
        <v>10</v>
      </c>
      <c r="C15" s="12">
        <v>58</v>
      </c>
      <c r="E15" s="15" t="s">
        <v>74</v>
      </c>
    </row>
    <row r="16" spans="2:8" ht="18.75" customHeight="1" x14ac:dyDescent="0.25">
      <c r="B16" s="12">
        <v>11</v>
      </c>
      <c r="C16" s="12">
        <v>62</v>
      </c>
      <c r="E16" s="15" t="s">
        <v>75</v>
      </c>
    </row>
    <row r="17" spans="2:11" ht="18.75" customHeight="1" x14ac:dyDescent="0.25">
      <c r="B17" s="12">
        <v>12</v>
      </c>
      <c r="C17" s="12">
        <v>65</v>
      </c>
      <c r="E17" s="15" t="s">
        <v>88</v>
      </c>
    </row>
    <row r="18" spans="2:11" ht="18.75" customHeight="1" x14ac:dyDescent="0.25">
      <c r="B18" s="12">
        <v>13</v>
      </c>
      <c r="C18" s="12">
        <v>70</v>
      </c>
    </row>
    <row r="19" spans="2:11" ht="18.75" customHeight="1" x14ac:dyDescent="0.25">
      <c r="B19" s="12">
        <v>14</v>
      </c>
      <c r="C19" s="12">
        <v>72</v>
      </c>
      <c r="E19" s="31" t="s">
        <v>108</v>
      </c>
      <c r="F19" s="21"/>
      <c r="G19" s="21"/>
      <c r="H19" s="21"/>
      <c r="I19" s="21"/>
      <c r="J19" s="21"/>
      <c r="K19" s="22"/>
    </row>
    <row r="20" spans="2:11" ht="18.75" customHeight="1" x14ac:dyDescent="0.25">
      <c r="B20" s="12">
        <v>15</v>
      </c>
      <c r="C20" s="12">
        <v>75</v>
      </c>
      <c r="E20" s="23"/>
      <c r="F20" s="24"/>
      <c r="G20" s="24"/>
      <c r="H20" s="24"/>
      <c r="I20" s="24"/>
      <c r="J20" s="24"/>
      <c r="K20" s="25"/>
    </row>
    <row r="21" spans="2:11" ht="18.75" customHeight="1" x14ac:dyDescent="0.25">
      <c r="B21" s="12">
        <v>16</v>
      </c>
      <c r="C21" s="12">
        <v>78</v>
      </c>
      <c r="E21" s="26" t="s">
        <v>87</v>
      </c>
      <c r="F21" s="24"/>
      <c r="G21" s="24"/>
      <c r="H21" s="24"/>
      <c r="I21" s="24"/>
      <c r="J21" s="24"/>
      <c r="K21" s="25"/>
    </row>
    <row r="22" spans="2:11" ht="18.75" customHeight="1" x14ac:dyDescent="0.25">
      <c r="B22" s="12">
        <v>17</v>
      </c>
      <c r="C22" s="12">
        <v>80</v>
      </c>
      <c r="E22" s="27" t="s">
        <v>106</v>
      </c>
      <c r="F22" s="24"/>
      <c r="G22" s="24"/>
      <c r="H22" s="24"/>
      <c r="I22" s="24"/>
      <c r="J22" s="24"/>
      <c r="K22" s="25"/>
    </row>
    <row r="23" spans="2:11" ht="18.75" customHeight="1" x14ac:dyDescent="0.25">
      <c r="B23" s="12">
        <v>18</v>
      </c>
      <c r="C23" s="12">
        <v>85</v>
      </c>
      <c r="E23" s="26" t="s">
        <v>105</v>
      </c>
      <c r="F23" s="24"/>
      <c r="G23" s="24"/>
      <c r="H23" s="24"/>
      <c r="I23" s="24"/>
      <c r="J23" s="24"/>
      <c r="K23" s="25"/>
    </row>
    <row r="24" spans="2:11" ht="18.75" customHeight="1" x14ac:dyDescent="0.25">
      <c r="B24" s="12">
        <v>19</v>
      </c>
      <c r="C24" s="12">
        <v>90</v>
      </c>
      <c r="E24" s="27" t="s">
        <v>107</v>
      </c>
      <c r="F24" s="24"/>
      <c r="G24" s="24"/>
      <c r="H24" s="24"/>
      <c r="I24" s="24"/>
      <c r="J24" s="24"/>
      <c r="K24" s="25"/>
    </row>
    <row r="25" spans="2:11" ht="18.75" customHeight="1" x14ac:dyDescent="0.25">
      <c r="B25" s="12">
        <v>20</v>
      </c>
      <c r="C25" s="12">
        <v>95</v>
      </c>
      <c r="E25" s="27" t="s">
        <v>109</v>
      </c>
      <c r="F25" s="24"/>
      <c r="G25" s="24"/>
      <c r="H25" s="24"/>
      <c r="I25" s="24"/>
      <c r="J25" s="24"/>
      <c r="K25" s="25"/>
    </row>
    <row r="26" spans="2:11" ht="18.75" customHeight="1" x14ac:dyDescent="0.25">
      <c r="E26" s="27" t="s">
        <v>110</v>
      </c>
      <c r="F26" s="24"/>
      <c r="G26" s="24"/>
      <c r="H26" s="24"/>
      <c r="I26" s="24"/>
      <c r="J26" s="24"/>
      <c r="K26" s="25"/>
    </row>
    <row r="27" spans="2:11" ht="18.75" customHeight="1" x14ac:dyDescent="0.25">
      <c r="E27" s="28"/>
      <c r="F27" s="29"/>
      <c r="G27" s="29"/>
      <c r="H27" s="29"/>
      <c r="I27" s="29"/>
      <c r="J27" s="29"/>
      <c r="K27" s="30"/>
    </row>
    <row r="28" spans="2:11" ht="18.75" customHeight="1" x14ac:dyDescent="0.25"/>
    <row r="29" spans="2:11" ht="18.75" customHeight="1" x14ac:dyDescent="0.25"/>
    <row r="30" spans="2:11" ht="18.75" customHeight="1" x14ac:dyDescent="0.25"/>
    <row r="31" spans="2:11" ht="18.75" customHeight="1" x14ac:dyDescent="0.25"/>
    <row r="32" spans="2:11" ht="18.75" customHeight="1" x14ac:dyDescent="0.25"/>
    <row r="33" ht="18.75" customHeight="1" x14ac:dyDescent="0.25"/>
    <row r="34" ht="18.75" customHeight="1" x14ac:dyDescent="0.25"/>
    <row r="35" ht="18.75" customHeight="1" x14ac:dyDescent="0.25"/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25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3" width="12.7109375" style="7" customWidth="1"/>
    <col min="4" max="4" width="4.7109375" style="7" customWidth="1"/>
    <col min="5" max="5" width="18.7109375" style="7" customWidth="1"/>
    <col min="6" max="6" width="16.7109375" style="7" customWidth="1"/>
    <col min="7" max="16384" width="8.7109375" style="7"/>
  </cols>
  <sheetData>
    <row r="1" spans="2:8" ht="18.75" customHeight="1" x14ac:dyDescent="0.25"/>
    <row r="2" spans="2:8" ht="30" customHeight="1" x14ac:dyDescent="0.25">
      <c r="B2" s="3" t="s">
        <v>67</v>
      </c>
    </row>
    <row r="3" spans="2:8" ht="18.75" customHeight="1" x14ac:dyDescent="0.25">
      <c r="B3" s="8" t="s">
        <v>68</v>
      </c>
    </row>
    <row r="4" spans="2:8" ht="18.75" customHeight="1" x14ac:dyDescent="0.25"/>
    <row r="5" spans="2:8" ht="18.75" customHeight="1" x14ac:dyDescent="0.25">
      <c r="B5" s="10" t="s">
        <v>6</v>
      </c>
      <c r="C5" s="10" t="s">
        <v>30</v>
      </c>
      <c r="E5" s="10" t="s">
        <v>33</v>
      </c>
      <c r="F5" s="10" t="s">
        <v>30</v>
      </c>
    </row>
    <row r="6" spans="2:8" ht="18.75" customHeight="1" x14ac:dyDescent="0.25">
      <c r="B6" s="12">
        <v>1</v>
      </c>
      <c r="C6" s="12">
        <v>5</v>
      </c>
      <c r="E6" s="11" t="s">
        <v>31</v>
      </c>
      <c r="F6" s="12">
        <f>MIN(C6:C14)</f>
        <v>5</v>
      </c>
      <c r="H6" s="7" t="str">
        <f ca="1">_xlfn.FORMULATEXT(F6)</f>
        <v>=MIN(C6:C14)</v>
      </c>
    </row>
    <row r="7" spans="2:8" ht="18.75" customHeight="1" x14ac:dyDescent="0.25">
      <c r="B7" s="12">
        <v>2</v>
      </c>
      <c r="C7" s="12">
        <v>10</v>
      </c>
      <c r="E7" s="11" t="s">
        <v>32</v>
      </c>
      <c r="F7" s="12">
        <f>MAX(C6:C14)</f>
        <v>100</v>
      </c>
      <c r="H7" s="7" t="str">
        <f t="shared" ref="H7:H13" ca="1" si="0">_xlfn.FORMULATEXT(F7)</f>
        <v>=MAX(C6:C14)</v>
      </c>
    </row>
    <row r="8" spans="2:8" ht="18.75" customHeight="1" x14ac:dyDescent="0.25">
      <c r="B8" s="12">
        <v>3</v>
      </c>
      <c r="C8" s="12">
        <v>15</v>
      </c>
      <c r="E8" s="11" t="s">
        <v>34</v>
      </c>
      <c r="F8" s="12">
        <f>F7-F6</f>
        <v>95</v>
      </c>
      <c r="H8" s="7" t="str">
        <f t="shared" ca="1" si="0"/>
        <v>=F7-F6</v>
      </c>
    </row>
    <row r="9" spans="2:8" ht="18.75" customHeight="1" x14ac:dyDescent="0.25">
      <c r="B9" s="12">
        <v>4</v>
      </c>
      <c r="C9" s="12">
        <v>20</v>
      </c>
      <c r="E9" s="11" t="s">
        <v>69</v>
      </c>
      <c r="F9" s="12">
        <f>_xlfn.QUARTILE.INC(C6:C14,1)</f>
        <v>15</v>
      </c>
      <c r="H9" s="7" t="str">
        <f t="shared" ca="1" si="0"/>
        <v>=QUARTILE.INC(C6:C14,1)</v>
      </c>
    </row>
    <row r="10" spans="2:8" ht="18.75" customHeight="1" x14ac:dyDescent="0.25">
      <c r="B10" s="12">
        <v>5</v>
      </c>
      <c r="C10" s="12">
        <v>25</v>
      </c>
      <c r="E10" s="11" t="s">
        <v>70</v>
      </c>
      <c r="F10" s="12">
        <f>_xlfn.QUARTILE.INC(C6:C14,3)</f>
        <v>35</v>
      </c>
      <c r="H10" s="7" t="str">
        <f t="shared" ca="1" si="0"/>
        <v>=QUARTILE.INC(C6:C14,3)</v>
      </c>
    </row>
    <row r="11" spans="2:8" ht="18.75" customHeight="1" x14ac:dyDescent="0.25">
      <c r="B11" s="12">
        <v>6</v>
      </c>
      <c r="C11" s="12">
        <v>30</v>
      </c>
      <c r="E11" s="11" t="s">
        <v>71</v>
      </c>
      <c r="F11" s="12">
        <f>F10-F9</f>
        <v>20</v>
      </c>
      <c r="H11" s="7" t="str">
        <f t="shared" ca="1" si="0"/>
        <v>=F10-F9</v>
      </c>
    </row>
    <row r="12" spans="2:8" ht="18.75" customHeight="1" x14ac:dyDescent="0.25">
      <c r="B12" s="12">
        <v>7</v>
      </c>
      <c r="C12" s="12">
        <v>35</v>
      </c>
      <c r="E12" s="11" t="s">
        <v>35</v>
      </c>
      <c r="F12" s="12">
        <f>F9-1.5*F11</f>
        <v>-15</v>
      </c>
      <c r="H12" s="7" t="str">
        <f t="shared" ca="1" si="0"/>
        <v>=F9-1.5*F11</v>
      </c>
    </row>
    <row r="13" spans="2:8" ht="18.75" customHeight="1" x14ac:dyDescent="0.25">
      <c r="B13" s="12">
        <v>8</v>
      </c>
      <c r="C13" s="12">
        <v>40</v>
      </c>
      <c r="E13" s="11" t="s">
        <v>36</v>
      </c>
      <c r="F13" s="12">
        <f>F10+1.5*F11</f>
        <v>65</v>
      </c>
      <c r="H13" s="7" t="str">
        <f t="shared" ca="1" si="0"/>
        <v>=F10+1.5*F11</v>
      </c>
    </row>
    <row r="14" spans="2:8" ht="18.75" customHeight="1" x14ac:dyDescent="0.25">
      <c r="B14" s="12">
        <v>9</v>
      </c>
      <c r="C14" s="12">
        <v>100</v>
      </c>
    </row>
    <row r="15" spans="2:8" ht="18.75" customHeight="1" x14ac:dyDescent="0.25"/>
    <row r="16" spans="2:8" ht="18.75" customHeight="1" x14ac:dyDescent="0.25">
      <c r="B16" s="4" t="s">
        <v>26</v>
      </c>
    </row>
    <row r="17" spans="2:2" ht="18.75" customHeight="1" x14ac:dyDescent="0.25">
      <c r="B17" s="15" t="s">
        <v>111</v>
      </c>
    </row>
    <row r="18" spans="2:2" ht="18.75" customHeight="1" x14ac:dyDescent="0.25">
      <c r="B18" s="15" t="s">
        <v>112</v>
      </c>
    </row>
    <row r="19" spans="2:2" ht="18.75" customHeight="1" x14ac:dyDescent="0.25">
      <c r="B19" s="15" t="s">
        <v>113</v>
      </c>
    </row>
    <row r="20" spans="2:2" ht="18.75" customHeight="1" x14ac:dyDescent="0.25"/>
    <row r="21" spans="2:2" ht="18.75" customHeight="1" x14ac:dyDescent="0.25">
      <c r="B21" s="15" t="s">
        <v>114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26"/>
  <sheetViews>
    <sheetView zoomScaleNormal="100" workbookViewId="0"/>
  </sheetViews>
  <sheetFormatPr defaultColWidth="8.7109375" defaultRowHeight="18.75" x14ac:dyDescent="0.25"/>
  <cols>
    <col min="1" max="1" width="4.7109375" style="7" customWidth="1"/>
    <col min="2" max="3" width="12.7109375" style="7" customWidth="1"/>
    <col min="4" max="4" width="4" style="7" customWidth="1"/>
    <col min="5" max="7" width="12.7109375" style="7" customWidth="1"/>
    <col min="8" max="16384" width="8.7109375" style="7"/>
  </cols>
  <sheetData>
    <row r="1" spans="2:7" ht="18.75" customHeight="1" x14ac:dyDescent="0.25"/>
    <row r="2" spans="2:7" ht="30" customHeight="1" x14ac:dyDescent="0.25">
      <c r="B2" s="3" t="s">
        <v>57</v>
      </c>
    </row>
    <row r="3" spans="2:7" ht="18.75" customHeight="1" x14ac:dyDescent="0.25">
      <c r="B3" s="8" t="s">
        <v>58</v>
      </c>
    </row>
    <row r="4" spans="2:7" ht="18.75" customHeight="1" x14ac:dyDescent="0.25"/>
    <row r="5" spans="2:7" ht="18.75" customHeight="1" x14ac:dyDescent="0.25">
      <c r="B5" s="10" t="s">
        <v>59</v>
      </c>
      <c r="C5" s="10" t="s">
        <v>60</v>
      </c>
      <c r="E5" s="10" t="s">
        <v>29</v>
      </c>
      <c r="F5" s="10" t="s">
        <v>61</v>
      </c>
      <c r="G5" s="10" t="s">
        <v>62</v>
      </c>
    </row>
    <row r="6" spans="2:7" ht="18.75" customHeight="1" x14ac:dyDescent="0.25">
      <c r="B6" s="12">
        <v>45</v>
      </c>
      <c r="C6" s="12">
        <v>55</v>
      </c>
      <c r="E6" s="11" t="s">
        <v>31</v>
      </c>
      <c r="F6" s="12">
        <f>_xlfn.QUARTILE.INC($B$6:$B$12,0)</f>
        <v>45</v>
      </c>
      <c r="G6" s="12">
        <f>_xlfn.QUARTILE.INC($C$6:$C$15,0)</f>
        <v>55</v>
      </c>
    </row>
    <row r="7" spans="2:7" ht="18.75" customHeight="1" x14ac:dyDescent="0.25">
      <c r="B7" s="12">
        <v>55</v>
      </c>
      <c r="C7" s="12">
        <v>60</v>
      </c>
      <c r="E7" s="11" t="s">
        <v>37</v>
      </c>
      <c r="F7" s="12">
        <f>_xlfn.QUARTILE.INC($B$6:$B$12,1)</f>
        <v>57.5</v>
      </c>
      <c r="G7" s="12">
        <f>_xlfn.QUARTILE.INC($C$6:$C$15,1)</f>
        <v>66.25</v>
      </c>
    </row>
    <row r="8" spans="2:7" ht="18.75" customHeight="1" x14ac:dyDescent="0.25">
      <c r="B8" s="12">
        <v>60</v>
      </c>
      <c r="C8" s="12">
        <v>65</v>
      </c>
      <c r="E8" s="11" t="s">
        <v>38</v>
      </c>
      <c r="F8" s="12">
        <f>_xlfn.QUARTILE.INC($B$6:$B$12,2)</f>
        <v>65</v>
      </c>
      <c r="G8" s="12">
        <f>_xlfn.QUARTILE.INC($C$6:$C$15,2)</f>
        <v>75</v>
      </c>
    </row>
    <row r="9" spans="2:7" ht="18.75" customHeight="1" x14ac:dyDescent="0.25">
      <c r="B9" s="12">
        <v>65</v>
      </c>
      <c r="C9" s="12">
        <v>70</v>
      </c>
      <c r="E9" s="11" t="s">
        <v>39</v>
      </c>
      <c r="F9" s="12">
        <f>_xlfn.QUARTILE.INC($B$6:$B$12,3)</f>
        <v>70</v>
      </c>
      <c r="G9" s="12">
        <f>_xlfn.QUARTILE.INC($C$6:$C$15,3)</f>
        <v>83.75</v>
      </c>
    </row>
    <row r="10" spans="2:7" ht="18.75" customHeight="1" x14ac:dyDescent="0.25">
      <c r="B10" s="12">
        <v>70</v>
      </c>
      <c r="C10" s="12">
        <v>75</v>
      </c>
      <c r="E10" s="11" t="s">
        <v>32</v>
      </c>
      <c r="F10" s="12">
        <f>_xlfn.QUARTILE.INC($B$6:$B$12,4)</f>
        <v>75</v>
      </c>
      <c r="G10" s="12">
        <f>_xlfn.QUARTILE.INC($C$6:$C$15,4)</f>
        <v>90</v>
      </c>
    </row>
    <row r="11" spans="2:7" ht="18.75" customHeight="1" x14ac:dyDescent="0.25">
      <c r="B11" s="12">
        <v>70</v>
      </c>
      <c r="C11" s="12">
        <v>75</v>
      </c>
      <c r="E11" s="11" t="s">
        <v>40</v>
      </c>
      <c r="F11" s="20">
        <f>AVERAGE(B6:B12)</f>
        <v>62.857142857142854</v>
      </c>
      <c r="G11" s="20">
        <f>AVERAGE(C6:C15)</f>
        <v>74.3</v>
      </c>
    </row>
    <row r="12" spans="2:7" ht="18.75" customHeight="1" x14ac:dyDescent="0.25">
      <c r="B12" s="12">
        <v>75</v>
      </c>
      <c r="C12" s="12">
        <v>80</v>
      </c>
    </row>
    <row r="13" spans="2:7" ht="18.75" customHeight="1" x14ac:dyDescent="0.25">
      <c r="B13" s="14"/>
      <c r="C13" s="12">
        <v>85</v>
      </c>
    </row>
    <row r="14" spans="2:7" ht="18.75" customHeight="1" x14ac:dyDescent="0.25">
      <c r="B14" s="14"/>
      <c r="C14" s="12">
        <v>88</v>
      </c>
    </row>
    <row r="15" spans="2:7" ht="18.75" customHeight="1" x14ac:dyDescent="0.25">
      <c r="B15" s="14"/>
      <c r="C15" s="12">
        <v>90</v>
      </c>
    </row>
    <row r="16" spans="2:7" ht="18.75" customHeight="1" x14ac:dyDescent="0.25"/>
    <row r="17" spans="2:2" ht="18.75" customHeight="1" x14ac:dyDescent="0.25">
      <c r="B17" s="32" t="s">
        <v>41</v>
      </c>
    </row>
    <row r="18" spans="2:2" ht="18.75" customHeight="1" x14ac:dyDescent="0.25">
      <c r="B18" s="34" t="s">
        <v>63</v>
      </c>
    </row>
    <row r="19" spans="2:2" ht="18.75" customHeight="1" x14ac:dyDescent="0.25">
      <c r="B19" s="34" t="s">
        <v>64</v>
      </c>
    </row>
    <row r="20" spans="2:2" ht="18.75" customHeight="1" x14ac:dyDescent="0.25"/>
    <row r="21" spans="2:2" ht="18.75" customHeight="1" x14ac:dyDescent="0.25">
      <c r="B21" s="33" t="s">
        <v>42</v>
      </c>
    </row>
    <row r="22" spans="2:2" ht="18.75" customHeight="1" x14ac:dyDescent="0.25">
      <c r="B22" s="15" t="s">
        <v>89</v>
      </c>
    </row>
    <row r="23" spans="2:2" ht="18.75" customHeight="1" x14ac:dyDescent="0.25">
      <c r="B23" s="15" t="s">
        <v>43</v>
      </c>
    </row>
    <row r="24" spans="2:2" ht="18.75" customHeight="1" x14ac:dyDescent="0.25">
      <c r="B24" s="15" t="s">
        <v>65</v>
      </c>
    </row>
    <row r="25" spans="2:2" ht="18.75" customHeight="1" x14ac:dyDescent="0.25">
      <c r="B25" s="15" t="s">
        <v>66</v>
      </c>
    </row>
    <row r="26" spans="2:2" ht="18.75" customHeight="1" x14ac:dyDescent="0.25">
      <c r="B26" s="15" t="s">
        <v>115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はじめに</vt:lpstr>
      <vt:lpstr>2-1 度数分布表</vt:lpstr>
      <vt:lpstr>2-2 ヒストグラム</vt:lpstr>
      <vt:lpstr>2-3 分布の特徴</vt:lpstr>
      <vt:lpstr>2-4 分位数と5数要約</vt:lpstr>
      <vt:lpstr>2-5 データの散らばり</vt:lpstr>
      <vt:lpstr>2-6 箱ひげ図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2026-05-04T06:23:37Z</dcterms:created>
  <dcterms:modified xsi:type="dcterms:W3CDTF">2026-05-08T05:45:22Z</dcterms:modified>
  <dc:language>en-US</dc:language>
</cp:coreProperties>
</file>